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6\"/>
    </mc:Choice>
  </mc:AlternateContent>
  <bookViews>
    <workbookView xWindow="0" yWindow="0" windowWidth="28800" windowHeight="117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H31" i="1" l="1"/>
  <c r="G31" i="1"/>
  <c r="M31" i="1" l="1"/>
  <c r="K2" i="1" s="1"/>
  <c r="J3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<sst xmlns="http://schemas.openxmlformats.org/spreadsheetml/2006/main" count="106" uniqueCount="83">
  <si>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</si>
  <si>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</si>
  <si>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</si>
  <si>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</si>
  <si>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</si>
  <si>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</si>
  <si>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</si>
  <si>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</si>
  <si>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</si>
  <si>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</si>
  <si>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</si>
  <si>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</si>
  <si>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</si>
  <si>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</si>
  <si>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</si>
  <si>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</si>
  <si>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</si>
  <si>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</si>
  <si>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</si>
  <si>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</si>
  <si>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</si>
  <si>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</si>
  <si>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</si>
  <si>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</si>
  <si>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</si>
  <si>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</si>
  <si>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</si>
  <si>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</si>
  <si>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</si>
  <si>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</si>
  <si>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</si>
  <si>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</si>
  <si>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</si>
  <si>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</si>
  <si>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</si>
  <si>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</si>
  <si>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</si>
  <si>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</si>
  <si>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</si>
  <si>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</si>
  <si>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</si>
  <si>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</si>
  <si>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</si>
  <si>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</si>
  <si>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</si>
  <si>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</si>
  <si>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</si>
  <si>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</si>
  <si>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</si>
  <si>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</si>
  <si>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</si>
  <si>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</si>
  <si>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</si>
  <si>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</si>
  <si>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</si>
  <si>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</si>
  <si>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</si>
  <si>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</si>
  <si>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</si>
  <si>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</si>
  <si>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</si>
  <si>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</si>
  <si>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</si>
  <si>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</si>
  <si>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</si>
  <si>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</si>
  <si>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</si>
  <si>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</si>
  <si>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</si>
  <si>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</si>
  <si>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</si>
  <si>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</si>
  <si>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</si>
  <si>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</si>
  <si>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</si>
  <si>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0056</t>
  </si>
  <si>
    <t>203</t>
  </si>
  <si>
    <t>203A</t>
  </si>
  <si>
    <t>02</t>
  </si>
  <si>
    <t>Add A Door and Wall</t>
  </si>
  <si>
    <t>may have painted door frame</t>
  </si>
  <si>
    <t>LX-0056-02-203A</t>
  </si>
  <si>
    <t>BRECKINRIDGE HALL - Room 203A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</si>
</sst>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opLeftCell="B1" zoomScale="90" zoomScaleNormal="90" workbookViewId="0">
      <selection activeCell="I16" sqref="I15:I1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6" width="10.7109375" style="16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42776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Breckinridge Hall</v>
      </c>
      <c r="C2" s="78"/>
      <c r="F2" s="69" t="s">
        <v>12</v>
      </c>
      <c r="G2" s="22" t="s">
        <v>58</v>
      </c>
      <c r="J2" s="15">
        <f>G31-J31</f>
        <v>2</v>
      </c>
      <c r="K2" s="15">
        <f>H31-M31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30.75" thickTop="1" x14ac:dyDescent="0.25">
      <c r="A6" s="48" t="s">
        <v>76</v>
      </c>
      <c r="B6" s="48" t="s">
        <v>78</v>
      </c>
      <c r="C6" s="42" t="s">
        <v>79</v>
      </c>
      <c r="D6" s="41" t="s">
        <v>5</v>
      </c>
      <c r="E6" s="50">
        <v>408</v>
      </c>
      <c r="F6" s="50">
        <v>194</v>
      </c>
      <c r="G6" s="50" t="s">
        <v>3</v>
      </c>
      <c r="H6" s="41" t="s">
        <v>2</v>
      </c>
      <c r="I6" s="42" t="s">
        <v>80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78</v>
      </c>
      <c r="C7" s="42" t="s">
        <v>24</v>
      </c>
      <c r="D7" s="41" t="s">
        <v>5</v>
      </c>
      <c r="E7" s="50">
        <v>0</v>
      </c>
      <c r="F7" s="50">
        <v>212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L12" s="42"/>
      <c r="M12" s="59" t="str">
        <f>IF(H12="No Change","N/A",IF(H12="New Tag Required",Lookup!F:F,IF(H12="Remove Old Sign",Lookup!F:F,IF(H12="N/A","N/A",""))))</f>
        <v/>
      </c>
      <c r="N12" s="64"/>
      <c r="O12" s="42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L13" s="42"/>
      <c r="M13" s="59" t="str">
        <f>IF(H13="No Change","N/A",IF(H13="New Tag Required",Lookup!F:F,IF(H13="Remove Old Sign",Lookup!F:F,IF(H13="N/A","N/A",""))))</f>
        <v/>
      </c>
      <c r="N13" s="64"/>
      <c r="O13" s="42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L14" s="42"/>
      <c r="M14" s="59" t="str">
        <f>IF(H14="No Change","N/A",IF(H14="New Tag Required",Lookup!F:F,IF(H14="Remove Old Sign",Lookup!F:F,IF(H14="N/A","N/A",""))))</f>
        <v/>
      </c>
      <c r="N14" s="64"/>
      <c r="O14" s="42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L15" s="42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1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5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5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5"/>
      <c r="M21" s="59" t="str">
        <f>IF(H21="No Change","N/A",IF(H21="New Tag Required",Lookup!F:F,IF(H21="Remove Old Sign",Lookup!F:F,IF(H21="N/A","N/A",""))))</f>
        <v/>
      </c>
      <c r="N21" s="65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5"/>
    </row>
    <row r="23" spans="1:15" s="41" customFormat="1" x14ac:dyDescent="0.25">
      <c r="A23" s="49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5"/>
    </row>
    <row r="24" spans="1:15" s="41" customFormat="1" x14ac:dyDescent="0.25">
      <c r="A24" s="49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5"/>
    </row>
    <row r="25" spans="1:15" s="41" customFormat="1" x14ac:dyDescent="0.25">
      <c r="A25" s="49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25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x14ac:dyDescent="0.25">
      <c r="A28" s="56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ht="15.75" thickBot="1" x14ac:dyDescent="0.3">
      <c r="A29" s="56"/>
      <c r="C29" s="11"/>
      <c r="E29" s="30"/>
      <c r="F29" s="30"/>
      <c r="G29" s="30"/>
      <c r="K29" s="32"/>
      <c r="N29" s="32"/>
    </row>
    <row r="30" spans="1:15" ht="45" x14ac:dyDescent="0.25">
      <c r="A30" s="56"/>
      <c r="C30" s="11"/>
      <c r="E30" s="30"/>
      <c r="F30" s="30"/>
      <c r="G30" s="74" t="s">
        <v>45</v>
      </c>
      <c r="H30" s="75" t="s">
        <v>46</v>
      </c>
      <c r="J30" s="76" t="s">
        <v>40</v>
      </c>
      <c r="K30" s="10"/>
      <c r="L30" s="10"/>
      <c r="M30" s="76" t="s">
        <v>41</v>
      </c>
    </row>
    <row r="31" spans="1:15" ht="15.75" thickBot="1" x14ac:dyDescent="0.3">
      <c r="A31" s="56"/>
      <c r="C31" s="11"/>
      <c r="E31" s="30"/>
      <c r="F31" s="30"/>
      <c r="G31" s="14">
        <f>COUNTIF(G6:G30,"New Tag Required")</f>
        <v>2</v>
      </c>
      <c r="H31" s="13">
        <f>COUNTIF(H6:H30,"New Sign Required")</f>
        <v>1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6"/>
      <c r="C38" s="11"/>
      <c r="E38" s="30"/>
      <c r="F38" s="30"/>
      <c r="G38" s="30"/>
    </row>
    <row r="39" spans="1:7" x14ac:dyDescent="0.25">
      <c r="A39" s="57"/>
      <c r="C39" s="11"/>
      <c r="E39" s="30"/>
      <c r="F39" s="33"/>
      <c r="G39" s="30"/>
    </row>
    <row r="40" spans="1:7" x14ac:dyDescent="0.25">
      <c r="A40" s="57"/>
      <c r="C40" s="11"/>
      <c r="E40" s="30"/>
      <c r="F40" s="33"/>
      <c r="G40" s="30"/>
    </row>
    <row r="41" spans="1:7" x14ac:dyDescent="0.25">
      <c r="A41" s="57"/>
      <c r="C41" s="11"/>
      <c r="E41" s="30"/>
      <c r="F41" s="34"/>
      <c r="G41" s="30"/>
    </row>
    <row r="42" spans="1:7" x14ac:dyDescent="0.25">
      <c r="A42" s="56"/>
      <c r="C42" s="11"/>
      <c r="E42" s="30"/>
      <c r="F42" s="33"/>
      <c r="G42" s="30"/>
    </row>
    <row r="43" spans="1:7" x14ac:dyDescent="0.25">
      <c r="A43" s="56"/>
      <c r="C43" s="11"/>
      <c r="E43" s="30"/>
      <c r="F43" s="33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8"/>
      <c r="C48" s="11"/>
      <c r="E48" s="30"/>
      <c r="F48" s="31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197" spans="3:3" x14ac:dyDescent="0.25">
      <c r="C19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6:G50 G10:G29">
    <cfRule type="containsText" dxfId="52" priority="122" operator="containsText" text="New Tag Required">
      <formula>NOT(ISERROR(SEARCH("New Tag Required",G10)))</formula>
    </cfRule>
  </conditionalFormatting>
  <conditionalFormatting sqref="D6 D8 D10:D96">
    <cfRule type="containsText" dxfId="51" priority="121" operator="containsText" text="Yes">
      <formula>NOT(ISERROR(SEARCH("Yes",D6)))</formula>
    </cfRule>
  </conditionalFormatting>
  <conditionalFormatting sqref="H36:H96 H197:H418 H10:H29">
    <cfRule type="containsText" dxfId="50" priority="109" operator="containsText" text="New Sign Required">
      <formula>NOT(ISERROR(SEARCH("New Sign Required",H10)))</formula>
    </cfRule>
  </conditionalFormatting>
  <conditionalFormatting sqref="G36:G96 G10:H29">
    <cfRule type="containsText" dxfId="49" priority="108" operator="containsText" text="Action Required">
      <formula>NOT(ISERROR(SEARCH("Action Required",G10)))</formula>
    </cfRule>
  </conditionalFormatting>
  <conditionalFormatting sqref="H36:H96">
    <cfRule type="containsText" dxfId="48" priority="107" operator="containsText" text="Action Required">
      <formula>NOT(ISERROR(SEARCH("Action Required",H36)))</formula>
    </cfRule>
  </conditionalFormatting>
  <conditionalFormatting sqref="G6 G32:G35">
    <cfRule type="containsText" dxfId="47" priority="49" operator="containsText" text="New Tag Required">
      <formula>NOT(ISERROR(SEARCH("New Tag Required",G6)))</formula>
    </cfRule>
  </conditionalFormatting>
  <conditionalFormatting sqref="H6 H32:H35">
    <cfRule type="containsText" dxfId="46" priority="47" operator="containsText" text="New Sign Required">
      <formula>NOT(ISERROR(SEARCH("New Sign Required",H6)))</formula>
    </cfRule>
  </conditionalFormatting>
  <conditionalFormatting sqref="G6 G32:G35">
    <cfRule type="containsText" dxfId="45" priority="46" operator="containsText" text="Action Required">
      <formula>NOT(ISERROR(SEARCH("Action Required",G6)))</formula>
    </cfRule>
  </conditionalFormatting>
  <conditionalFormatting sqref="H6 H32:H35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7:D196">
    <cfRule type="containsText" dxfId="40" priority="41" operator="containsText" text="Yes">
      <formula>NOT(ISERROR(SEARCH("Yes",D97)))</formula>
    </cfRule>
  </conditionalFormatting>
  <conditionalFormatting sqref="H97:H196">
    <cfRule type="containsText" dxfId="39" priority="40" operator="containsText" text="New Sign Required">
      <formula>NOT(ISERROR(SEARCH("New Sign Required",H97)))</formula>
    </cfRule>
  </conditionalFormatting>
  <conditionalFormatting sqref="G97:G196">
    <cfRule type="containsText" dxfId="38" priority="39" operator="containsText" text="Action Required">
      <formula>NOT(ISERROR(SEARCH("Action Required",G97)))</formula>
    </cfRule>
  </conditionalFormatting>
  <conditionalFormatting sqref="H97:H196">
    <cfRule type="containsText" dxfId="37" priority="38" operator="containsText" text="Action Required">
      <formula>NOT(ISERROR(SEARCH("Action Required",H97)))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8">
    <cfRule type="cellIs" dxfId="25" priority="14" operator="equal">
      <formula>0</formula>
    </cfRule>
  </conditionalFormatting>
  <conditionalFormatting sqref="M6:M28">
    <cfRule type="cellIs" dxfId="24" priority="13" operator="equal">
      <formula>0</formula>
    </cfRule>
  </conditionalFormatting>
  <conditionalFormatting sqref="J6:J28 M6:M28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1">
    <cfRule type="expression" dxfId="20" priority="9">
      <formula>$J6="Log Issues"</formula>
    </cfRule>
  </conditionalFormatting>
  <conditionalFormatting sqref="N6:N11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H32:H196 H29</xm:sqref>
        </x14:dataValidation>
        <x14:dataValidation type="list" allowBlank="1" showInputMessage="1" showErrorMessage="1">
          <x14:formula1>
            <xm:f>Lookup!$A$1:$A$4</xm:f>
          </x14:formula1>
          <xm:sqref>G32:G196 G29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Lookup!$A$1:$A$8</xm:f>
          </x14:formula1>
          <xm:sqref>G6:G28</xm:sqref>
        </x14:dataValidation>
        <x14:dataValidation type="list" allowBlank="1" showInputMessage="1" showErrorMessage="1">
          <x14:formula1>
            <xm:f>Lookup!$D$1:$D$10</xm:f>
          </x14:formula1>
          <xm:sqref>H6:H28</xm:sqref>
        </x14:dataValidation>
        <x14:dataValidation type="list" allowBlank="1" showInputMessage="1" showErrorMessage="1">
          <x14:formula1>
            <xm:f>Lookup!$F$1:$F$7</xm:f>
          </x14:formula1>
          <xm:sqref>J6:J28</xm:sqref>
        </x14:dataValidation>
        <x14:dataValidation type="list" allowBlank="1" showInputMessage="1" showErrorMessage="1">
          <x14:formula1>
            <xm:f>Lookup!$F$1:$F$8</xm:f>
          </x14:formula1>
          <xm:sqref>M6:M28</xm:sqref>
        </x14:dataValidation>
        <x14:dataValidation type="list" allowBlank="1" showInputMessage="1">
          <x14:formula1>
            <xm:f>Lookup!$E$1:$E$19</xm:f>
          </x14:formula1>
          <xm:sqref>C6:C196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6" sqref="B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0056</v>
      </c>
      <c r="C1" s="39"/>
      <c r="D1" s="17" t="s">
        <v>10</v>
      </c>
      <c r="E1" s="40">
        <f>'KD Changes'!G1</f>
        <v>42776</v>
      </c>
    </row>
    <row r="2" spans="1:10" ht="15" customHeight="1" x14ac:dyDescent="0.25">
      <c r="A2" s="43" t="s">
        <v>8</v>
      </c>
      <c r="B2" s="44" t="str">
        <f>VLOOKUP(B1,[1]BuildingList!A:B,2,FALSE)</f>
        <v>Breckinridge Hall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81</v>
      </c>
      <c r="B6" s="80" t="s">
        <v>82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2017-02-13T14:46:30Z</dcterms:modified>
</cp:coreProperties>
</file>