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5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Changes'!$A$1:$I$26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12" i="1" l="1"/>
  <c r="J12" i="1"/>
  <c r="M14" i="1"/>
  <c r="J14" i="1"/>
  <c r="E1" i="4" l="1"/>
  <c r="M15" i="1" l="1"/>
  <c r="J15" i="1"/>
  <c r="J6" i="1" l="1"/>
  <c r="E2" i="4" l="1"/>
  <c r="M8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6" i="1"/>
  <c r="J8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H33" i="1" l="1"/>
  <c r="G33" i="1"/>
  <c r="M33" i="1" l="1"/>
  <c r="K2" i="1" s="1"/>
  <c r="J3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<sst xmlns="http://schemas.openxmlformats.org/spreadsheetml/2006/main" count="178" uniqueCount="109">
  <si>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</si>
  <si>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</si>
  <si>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</si>
  <si>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</si>
  <si>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</si>
  <si>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</si>
  <si>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</si>
  <si>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</si>
  <si>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</si>
  <si>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</si>
  <si>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</si>
  <si>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</si>
  <si>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</si>
  <si>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</si>
  <si>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</si>
  <si>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</si>
  <si>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</si>
  <si>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</si>
  <si>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</si>
  <si>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</si>
  <si>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</si>
  <si>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</si>
  <si>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</si>
  <si>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</si>
  <si>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</si>
  <si>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</si>
  <si>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</si>
  <si>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</si>
  <si>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</si>
  <si>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</si>
  <si>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</si>
  <si>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</si>
  <si>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</si>
  <si>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</si>
  <si>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</si>
  <si>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</si>
  <si>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</si>
  <si>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</si>
  <si>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</si>
  <si>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</si>
  <si>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</si>
  <si>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</si>
  <si>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</si>
  <si>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</si>
  <si>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</si>
  <si>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</si>
  <si>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</si>
  <si>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</si>
  <si>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</si>
  <si>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</si>
  <si>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</si>
  <si>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</si>
  <si>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</si>
  <si>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</si>
  <si>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</si>
  <si>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</si>
  <si>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</si>
  <si>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</si>
  <si>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</si>
  <si>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</si>
  <si>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</si>
  <si>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</si>
  <si>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</si>
  <si>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</si>
  <si>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</si>
  <si>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</si>
  <si>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</si>
  <si>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</si>
  <si>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</si>
  <si>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</si>
  <si>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</si>
  <si>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</si>
  <si>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</si>
  <si>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='KD Changes'!B1:C1=</t>
  </si>
  <si>
    <t>Nicole Kline</t>
  </si>
  <si>
    <t>Michael Ammerman</t>
  </si>
  <si>
    <t>0055</t>
  </si>
  <si>
    <t>117</t>
  </si>
  <si>
    <t>119</t>
  </si>
  <si>
    <t>120</t>
  </si>
  <si>
    <t>01</t>
  </si>
  <si>
    <t>213</t>
  </si>
  <si>
    <t>213A</t>
  </si>
  <si>
    <t>02</t>
  </si>
  <si>
    <t>120A</t>
  </si>
  <si>
    <t>Corridor</t>
  </si>
  <si>
    <t>119A</t>
  </si>
  <si>
    <t>119B</t>
  </si>
  <si>
    <t>119C</t>
  </si>
  <si>
    <t>verify this space</t>
  </si>
  <si>
    <t>LX-0055-01-117</t>
  </si>
  <si>
    <t>CHEMISTRY-PHYSICS - Room 117</t>
  </si>
  <si>
    <t>LX-0055-01-117A</t>
  </si>
  <si>
    <t>CHEMISTRY-PHYSICS - Room 117A</t>
  </si>
  <si>
    <t>LX-0055-01-119</t>
  </si>
  <si>
    <t>CHEMISTRY-PHYSICS - Room 119</t>
  </si>
  <si>
    <t>LX-0055-01-120</t>
  </si>
  <si>
    <t>CHEMISTRY-PHYSICS - Room 120</t>
  </si>
  <si>
    <t>LX-0055-01-120A</t>
  </si>
  <si>
    <t>CHEMISTRY-PHYSICS - Room 120A</t>
  </si>
  <si>
    <t>JES</t>
  </si>
  <si>
    <t>Office</t>
  </si>
  <si>
    <t>LX-0055-01-119A</t>
  </si>
  <si>
    <t>LX-0055-01-119B</t>
  </si>
  <si>
    <t>LX-0055-01-119C</t>
  </si>
  <si>
    <t>CHEMISTRY-PHYSICS - Room 119A</t>
  </si>
  <si>
    <t>CHEMISTRY-PHYSICS - Room 119B</t>
  </si>
  <si>
    <t>CHEMISTRY-PHYSICS - Room 119C</t>
  </si>
  <si>
    <t>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</si>
</sst>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Fill="1" applyProtection="1">
      <protection locked="0"/>
    </xf>
    <xf numFmtId="0" fontId="0" fillId="0" borderId="0" xfId="0" applyFont="1" applyBorder="1" applyAlignment="1" applyProtection="1">
      <alignment wrapText="1"/>
    </xf>
    <xf numFmtId="49" fontId="18" fillId="0" borderId="0" xfId="43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0" fillId="38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 t="str">
            <v>0715</v>
          </cell>
          <cell r="B364">
            <v>715</v>
          </cell>
          <cell r="C364" t="str">
            <v>600 S Broadway</v>
          </cell>
          <cell r="D364" t="str">
            <v>600 S Broadway</v>
          </cell>
        </row>
        <row r="365">
          <cell r="A365" t="str">
            <v>0716</v>
          </cell>
          <cell r="B365">
            <v>716</v>
          </cell>
          <cell r="C365" t="str">
            <v>225 Transcript Ave</v>
          </cell>
          <cell r="D365" t="str">
            <v>225 Transcript Ave</v>
          </cell>
        </row>
        <row r="366">
          <cell r="A366" t="str">
            <v>0717</v>
          </cell>
          <cell r="B366">
            <v>717</v>
          </cell>
          <cell r="C366" t="str">
            <v>156 Leader Ave</v>
          </cell>
          <cell r="D366" t="str">
            <v>156 Leader Ave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>
            <v>2100</v>
          </cell>
          <cell r="B369">
            <v>2100</v>
          </cell>
          <cell r="C369" t="str">
            <v>Alpha Chi Omega Sorority</v>
          </cell>
          <cell r="D369" t="str">
            <v>Alpha Chi Omega Sorority</v>
          </cell>
        </row>
        <row r="370">
          <cell r="A370">
            <v>2101</v>
          </cell>
          <cell r="B370">
            <v>2101</v>
          </cell>
          <cell r="C370" t="str">
            <v>Beta Theta Pi Fraternity</v>
          </cell>
          <cell r="D370" t="str">
            <v>Beta Theta Pi Fraternity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9875</v>
          </cell>
        </row>
        <row r="380">
          <cell r="A380" t="str">
            <v>9876</v>
          </cell>
        </row>
        <row r="381">
          <cell r="A381" t="str">
            <v>9877</v>
          </cell>
        </row>
        <row r="382">
          <cell r="A382" t="str">
            <v>9878</v>
          </cell>
        </row>
        <row r="383">
          <cell r="A383" t="str">
            <v>9879</v>
          </cell>
        </row>
        <row r="384">
          <cell r="A384" t="str">
            <v>9881</v>
          </cell>
        </row>
        <row r="385">
          <cell r="A385" t="str">
            <v>9882</v>
          </cell>
        </row>
        <row r="386">
          <cell r="A386" t="str">
            <v>9925</v>
          </cell>
        </row>
        <row r="387">
          <cell r="A387" t="str">
            <v>9983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 t="str">
            <v xml:space="preserve"> </v>
          </cell>
        </row>
        <row r="417">
          <cell r="A41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9"/>
  <sheetViews>
    <sheetView tabSelected="1" zoomScale="90" zoomScaleNormal="90" workbookViewId="0">
      <selection activeCell="A16" sqref="A16:XFD16"/>
    </sheetView>
  </sheetViews>
  <sheetFormatPr defaultColWidth="9.1328125" defaultRowHeight="14.25" x14ac:dyDescent="0.45"/>
  <cols>
    <col min="1" max="1" width="12.59765625" style="48" bestFit="1" customWidth="1"/>
    <col min="2" max="2" width="7.3984375" style="26" bestFit="1" customWidth="1"/>
    <col min="3" max="3" width="29.73046875" style="16" customWidth="1"/>
    <col min="4" max="4" width="14.265625" style="16" bestFit="1" customWidth="1"/>
    <col min="5" max="5" width="8.3984375" style="16" bestFit="1" customWidth="1"/>
    <col min="6" max="6" width="13.265625" style="16" bestFit="1" customWidth="1"/>
    <col min="7" max="7" width="20.1328125" style="16" customWidth="1"/>
    <col min="8" max="8" width="25.59765625" style="16" customWidth="1"/>
    <col min="9" max="9" width="32.1328125" style="11" bestFit="1" customWidth="1"/>
    <col min="10" max="14" width="9.1328125" style="16"/>
    <col min="15" max="15" width="11.59765625" style="16" customWidth="1"/>
    <col min="16" max="16384" width="9.1328125" style="16"/>
  </cols>
  <sheetData>
    <row r="1" spans="1:16" ht="71.650000000000006" x14ac:dyDescent="0.5">
      <c r="A1" s="64" t="s">
        <v>7</v>
      </c>
      <c r="B1" s="84" t="s">
        <v>76</v>
      </c>
      <c r="C1" s="84"/>
      <c r="F1" s="66" t="s">
        <v>10</v>
      </c>
      <c r="G1" s="18">
        <v>43390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149999999999999" thickBot="1" x14ac:dyDescent="0.5">
      <c r="A2" s="65" t="s">
        <v>8</v>
      </c>
      <c r="B2" s="85" t="str">
        <f>VLOOKUP(B1,BuildingList!A:B,2,FALSE)</f>
        <v>Chemistry-Physics Building</v>
      </c>
      <c r="C2" s="85"/>
      <c r="F2" s="67" t="s">
        <v>12</v>
      </c>
      <c r="G2" s="22" t="s">
        <v>70</v>
      </c>
      <c r="H2" s="16" t="s">
        <v>100</v>
      </c>
      <c r="J2" s="15">
        <f>G33-J33</f>
        <v>4</v>
      </c>
      <c r="K2" s="15">
        <f>H33-M33</f>
        <v>0</v>
      </c>
      <c r="L2" s="23"/>
      <c r="M2" s="23"/>
      <c r="N2" s="23"/>
      <c r="O2" s="24"/>
      <c r="P2" s="25"/>
    </row>
    <row r="3" spans="1:16" x14ac:dyDescent="0.45">
      <c r="J3" s="11"/>
      <c r="K3" s="11"/>
      <c r="L3" s="11"/>
      <c r="M3" s="11"/>
      <c r="N3" s="11"/>
      <c r="O3" s="11"/>
    </row>
    <row r="4" spans="1:16" x14ac:dyDescent="0.45">
      <c r="J4" s="11"/>
      <c r="K4" s="11"/>
      <c r="L4" s="11"/>
      <c r="M4" s="11"/>
      <c r="N4" s="11"/>
      <c r="O4" s="11"/>
    </row>
    <row r="5" spans="1:16" s="29" customFormat="1" ht="43.15" thickBot="1" x14ac:dyDescent="0.5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4.65" thickTop="1" x14ac:dyDescent="0.45">
      <c r="A6" s="48" t="s">
        <v>77</v>
      </c>
      <c r="B6" s="48" t="s">
        <v>80</v>
      </c>
      <c r="C6" s="42" t="s">
        <v>52</v>
      </c>
      <c r="D6" s="41" t="s">
        <v>5</v>
      </c>
      <c r="E6" s="50">
        <v>327</v>
      </c>
      <c r="F6" s="50">
        <v>0</v>
      </c>
      <c r="G6" s="50" t="s">
        <v>53</v>
      </c>
      <c r="H6" s="41" t="s">
        <v>54</v>
      </c>
      <c r="I6" s="42"/>
      <c r="J6" s="76">
        <f>IF(G6="No Change","N/A",IF(G6="New Tag Required",Lookup!F:F,IF(G6="Remove Old Tag",Lookup!F:F,IF(G6="N/A","N/A",""))))</f>
        <v>0</v>
      </c>
      <c r="K6" s="60"/>
      <c r="L6" s="48"/>
      <c r="M6" s="59">
        <f>IF(H6="No Change","N/A",IF(H6="New Tag Required",Lookup!F:F,IF(H6="Remove Old Sign",Lookup!F:F,IF(H6="N/A","N/A",""))))</f>
        <v>0</v>
      </c>
      <c r="N6" s="60"/>
      <c r="O6" s="59"/>
    </row>
    <row r="7" spans="1:16" s="41" customFormat="1" x14ac:dyDescent="0.45">
      <c r="A7" s="48"/>
      <c r="B7" s="48"/>
      <c r="C7" s="42"/>
      <c r="E7" s="50"/>
      <c r="F7" s="50"/>
      <c r="G7" s="50"/>
      <c r="I7" s="42"/>
      <c r="J7" s="76"/>
      <c r="K7" s="60"/>
      <c r="L7" s="48"/>
      <c r="M7" s="59"/>
      <c r="N7" s="60"/>
      <c r="O7" s="59"/>
    </row>
    <row r="8" spans="1:16" s="41" customFormat="1" ht="15" customHeight="1" x14ac:dyDescent="0.45">
      <c r="A8" s="48" t="s">
        <v>78</v>
      </c>
      <c r="B8" s="48" t="s">
        <v>80</v>
      </c>
      <c r="C8" s="42" t="s">
        <v>71</v>
      </c>
      <c r="D8" s="41" t="s">
        <v>5</v>
      </c>
      <c r="E8" s="50">
        <v>122</v>
      </c>
      <c r="F8" s="50">
        <v>151</v>
      </c>
      <c r="G8" s="50" t="s">
        <v>3</v>
      </c>
      <c r="H8" s="41" t="s">
        <v>56</v>
      </c>
      <c r="I8" s="42" t="s">
        <v>85</v>
      </c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45">
      <c r="A9" s="48" t="s">
        <v>86</v>
      </c>
      <c r="B9" s="48" t="s">
        <v>80</v>
      </c>
      <c r="C9" s="42" t="s">
        <v>50</v>
      </c>
      <c r="D9" s="41" t="s">
        <v>5</v>
      </c>
      <c r="E9" s="50">
        <v>0</v>
      </c>
      <c r="F9" s="50">
        <v>218</v>
      </c>
      <c r="G9" s="50" t="s">
        <v>3</v>
      </c>
      <c r="H9" s="41" t="s">
        <v>56</v>
      </c>
      <c r="I9" s="42" t="s">
        <v>101</v>
      </c>
      <c r="J9" s="59"/>
      <c r="K9" s="60"/>
      <c r="L9" s="48"/>
      <c r="M9" s="59"/>
      <c r="N9" s="60"/>
      <c r="O9" s="59"/>
    </row>
    <row r="10" spans="1:16" s="41" customFormat="1" ht="15" customHeight="1" x14ac:dyDescent="0.45">
      <c r="A10" s="48" t="s">
        <v>87</v>
      </c>
      <c r="B10" s="48" t="s">
        <v>80</v>
      </c>
      <c r="C10" s="42" t="s">
        <v>50</v>
      </c>
      <c r="D10" s="41" t="s">
        <v>5</v>
      </c>
      <c r="E10" s="50">
        <v>0</v>
      </c>
      <c r="F10" s="50">
        <v>91</v>
      </c>
      <c r="G10" s="50" t="s">
        <v>3</v>
      </c>
      <c r="H10" s="41" t="s">
        <v>56</v>
      </c>
      <c r="I10" s="42" t="s">
        <v>101</v>
      </c>
      <c r="J10" s="59"/>
      <c r="K10" s="60"/>
      <c r="L10" s="48"/>
      <c r="M10" s="59"/>
      <c r="N10" s="60"/>
      <c r="O10" s="59"/>
    </row>
    <row r="11" spans="1:16" s="41" customFormat="1" ht="15" customHeight="1" x14ac:dyDescent="0.45">
      <c r="A11" s="48" t="s">
        <v>88</v>
      </c>
      <c r="B11" s="48" t="s">
        <v>80</v>
      </c>
      <c r="C11" s="42" t="s">
        <v>50</v>
      </c>
      <c r="D11" s="41" t="s">
        <v>5</v>
      </c>
      <c r="E11" s="50">
        <v>0</v>
      </c>
      <c r="F11" s="50">
        <v>179</v>
      </c>
      <c r="G11" s="50" t="s">
        <v>3</v>
      </c>
      <c r="H11" s="41" t="s">
        <v>56</v>
      </c>
      <c r="I11" s="42" t="s">
        <v>101</v>
      </c>
      <c r="J11" s="59"/>
      <c r="K11" s="60"/>
      <c r="L11" s="48"/>
      <c r="M11" s="59"/>
      <c r="N11" s="60"/>
      <c r="O11" s="59"/>
    </row>
    <row r="12" spans="1:16" s="41" customFormat="1" ht="15" customHeight="1" x14ac:dyDescent="0.45">
      <c r="A12" s="48" t="s">
        <v>79</v>
      </c>
      <c r="B12" s="48" t="s">
        <v>80</v>
      </c>
      <c r="C12" s="42" t="s">
        <v>22</v>
      </c>
      <c r="D12" s="41" t="s">
        <v>5</v>
      </c>
      <c r="E12" s="50">
        <v>176</v>
      </c>
      <c r="F12" s="50">
        <v>157</v>
      </c>
      <c r="G12" s="50" t="s">
        <v>2</v>
      </c>
      <c r="H12" s="41" t="s">
        <v>2</v>
      </c>
      <c r="I12" s="42" t="s">
        <v>101</v>
      </c>
      <c r="J12" s="81" t="str">
        <f>IF(G12="No Change","N/A",IF(G12="New Tag Required",Lookup!F:F,IF(G12="Remove Old Tag",Lookup!F:F,IF(G12="N/A","N/A",""))))</f>
        <v>N/A</v>
      </c>
      <c r="K12" s="82"/>
      <c r="L12" s="77"/>
      <c r="M12" s="81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ht="15" customHeight="1" x14ac:dyDescent="0.45">
      <c r="A13" s="48" t="s">
        <v>84</v>
      </c>
      <c r="B13" s="48" t="s">
        <v>80</v>
      </c>
      <c r="C13" s="42" t="s">
        <v>52</v>
      </c>
      <c r="D13" s="41" t="s">
        <v>5</v>
      </c>
      <c r="E13" s="50">
        <v>179</v>
      </c>
      <c r="F13" s="50">
        <v>0</v>
      </c>
      <c r="G13" s="50" t="s">
        <v>53</v>
      </c>
      <c r="H13" s="41" t="s">
        <v>54</v>
      </c>
      <c r="I13" s="42"/>
      <c r="J13" s="59"/>
      <c r="K13" s="60"/>
      <c r="L13" s="48"/>
      <c r="M13" s="59"/>
      <c r="N13" s="60"/>
      <c r="O13" s="59"/>
    </row>
    <row r="14" spans="1:16" s="41" customFormat="1" ht="15" customHeight="1" x14ac:dyDescent="0.45">
      <c r="A14" s="48" t="s">
        <v>81</v>
      </c>
      <c r="B14" s="48" t="s">
        <v>83</v>
      </c>
      <c r="C14" s="42" t="s">
        <v>30</v>
      </c>
      <c r="D14" s="41" t="s">
        <v>6</v>
      </c>
      <c r="E14" s="50">
        <v>359</v>
      </c>
      <c r="F14" s="50">
        <v>359</v>
      </c>
      <c r="G14" s="50" t="s">
        <v>2</v>
      </c>
      <c r="H14" s="41" t="s">
        <v>2</v>
      </c>
      <c r="I14" s="42" t="s">
        <v>89</v>
      </c>
      <c r="J14" s="81" t="str">
        <f>IF(G14="No Change","N/A",IF(G14="New Tag Required",Lookup!F:F,IF(G14="Remove Old Tag",Lookup!F:F,IF(G14="N/A","N/A",""))))</f>
        <v>N/A</v>
      </c>
      <c r="K14" s="82"/>
      <c r="L14" s="77"/>
      <c r="M14" s="81" t="str">
        <f>IF(H14="No Change","N/A",IF(H14="New Tag Required",Lookup!F:F,IF(H14="Remove Old Sign",Lookup!F:F,IF(H14="N/A","N/A",""))))</f>
        <v>N/A</v>
      </c>
      <c r="N14" s="60"/>
      <c r="O14" s="59"/>
    </row>
    <row r="15" spans="1:16" s="75" customFormat="1" x14ac:dyDescent="0.45">
      <c r="A15" s="77" t="s">
        <v>82</v>
      </c>
      <c r="B15" s="48" t="s">
        <v>83</v>
      </c>
      <c r="C15" s="78" t="s">
        <v>30</v>
      </c>
      <c r="D15" s="75" t="s">
        <v>6</v>
      </c>
      <c r="E15" s="79">
        <v>69</v>
      </c>
      <c r="F15" s="79">
        <v>69</v>
      </c>
      <c r="G15" s="80" t="s">
        <v>2</v>
      </c>
      <c r="H15" s="75" t="s">
        <v>2</v>
      </c>
      <c r="I15" s="78" t="s">
        <v>89</v>
      </c>
      <c r="J15" s="81" t="str">
        <f>IF(G15="No Change","N/A",IF(G15="New Tag Required",Lookup!F:F,IF(G15="Remove Old Tag",Lookup!F:F,IF(G15="N/A","N/A",""))))</f>
        <v>N/A</v>
      </c>
      <c r="K15" s="82"/>
      <c r="L15" s="77"/>
      <c r="M15" s="81" t="str">
        <f>IF(H15="No Change","N/A",IF(H15="New Tag Required",Lookup!F:F,IF(H15="Remove Old Sign",Lookup!F:F,IF(H15="N/A","N/A",""))))</f>
        <v>N/A</v>
      </c>
      <c r="N15" s="82"/>
      <c r="O15" s="81"/>
    </row>
    <row r="16" spans="1:16" s="41" customFormat="1" ht="15.75" customHeight="1" x14ac:dyDescent="0.45">
      <c r="A16" s="61"/>
      <c r="B16" s="48"/>
      <c r="C16" s="42"/>
      <c r="E16" s="50"/>
      <c r="F16" s="50"/>
      <c r="G16" s="50"/>
      <c r="I16" s="42"/>
      <c r="J16" s="59"/>
      <c r="K16" s="60"/>
      <c r="L16" s="61"/>
      <c r="M16" s="59"/>
      <c r="N16" s="60"/>
      <c r="O16" s="59"/>
    </row>
    <row r="17" spans="1:15" s="41" customFormat="1" x14ac:dyDescent="0.45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0"/>
      <c r="L17" s="61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45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0"/>
      <c r="L18" s="61"/>
      <c r="M18" s="59" t="str">
        <f>IF(H18="No Change","N/A",IF(H18="New Tag Required",Lookup!F:F,IF(H18="Remove Old Sign",Lookup!F:F,IF(H18="N/A","N/A",""))))</f>
        <v/>
      </c>
      <c r="N18" s="60"/>
      <c r="O18" s="59"/>
    </row>
    <row r="19" spans="1:15" s="41" customFormat="1" x14ac:dyDescent="0.45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0"/>
      <c r="L19" s="61"/>
      <c r="M19" s="59" t="str">
        <f>IF(H19="No Change","N/A",IF(H19="New Tag Required",Lookup!F:F,IF(H19="Remove Old Sign",Lookup!F:F,IF(H19="N/A","N/A",""))))</f>
        <v/>
      </c>
      <c r="N19" s="60"/>
      <c r="O19" s="59"/>
    </row>
    <row r="20" spans="1:15" s="41" customFormat="1" x14ac:dyDescent="0.45">
      <c r="A20" s="61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0"/>
      <c r="L20" s="59"/>
      <c r="M20" s="59" t="str">
        <f>IF(H20="No Change","N/A",IF(H20="New Tag Required",Lookup!F:F,IF(H20="Remove Old Sign",Lookup!F:F,IF(H20="N/A","N/A",""))))</f>
        <v/>
      </c>
      <c r="N20" s="60"/>
      <c r="O20" s="59"/>
    </row>
    <row r="21" spans="1:15" s="41" customFormat="1" x14ac:dyDescent="0.45">
      <c r="A21" s="61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45">
      <c r="A22" s="61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4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2"/>
      <c r="L23" s="42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4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2"/>
      <c r="L24" s="42"/>
      <c r="M24" s="59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4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2"/>
      <c r="L25" s="42"/>
      <c r="M25" s="59" t="str">
        <f>IF(H25="No Change","N/A",IF(H25="New Tag Required",Lookup!F:F,IF(H25="Remove Old Sign",Lookup!F:F,IF(H25="N/A","N/A",""))))</f>
        <v/>
      </c>
      <c r="N25" s="62"/>
      <c r="O25" s="42"/>
    </row>
    <row r="26" spans="1:15" s="41" customFormat="1" x14ac:dyDescent="0.45">
      <c r="B26" s="48"/>
      <c r="C26" s="42"/>
      <c r="E26" s="50"/>
      <c r="F26" s="51"/>
      <c r="G26" s="50"/>
      <c r="I26" s="42"/>
      <c r="J26" s="59" t="str">
        <f>IF(G26="No Change","N/A",IF(G26="New Tag Required",Lookup!F:F,IF(G26="Remove Old Tag",Lookup!F:F,IF(G26="N/A","N/A",""))))</f>
        <v/>
      </c>
      <c r="K26" s="62"/>
      <c r="L26" s="42"/>
      <c r="M26" s="59" t="str">
        <f>IF(H26="No Change","N/A",IF(H26="New Tag Required",Lookup!F:F,IF(H26="Remove Old Sign",Lookup!F:F,IF(H26="N/A","N/A",""))))</f>
        <v/>
      </c>
      <c r="N26" s="62"/>
      <c r="O26" s="42"/>
    </row>
    <row r="27" spans="1:15" s="41" customFormat="1" x14ac:dyDescent="0.4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3"/>
      <c r="M27" s="59" t="str">
        <f>IF(H27="No Change","N/A",IF(H27="New Tag Required",Lookup!F:F,IF(H27="Remove Old Sign",Lookup!F:F,IF(H27="N/A","N/A",""))))</f>
        <v/>
      </c>
      <c r="N27" s="63"/>
    </row>
    <row r="28" spans="1:15" x14ac:dyDescent="0.45">
      <c r="A28" s="56"/>
      <c r="C28" s="11"/>
      <c r="E28" s="30"/>
      <c r="F28" s="30"/>
      <c r="G28" s="30"/>
      <c r="J28" s="10" t="str">
        <f>IF(G28="No Change","N/A",IF(G28="New Tag Required",Lookup!F:F,IF(G28="Remove Old Tag",Lookup!F:F,IF(G28="N/A","N/A",""))))</f>
        <v/>
      </c>
      <c r="K28" s="32"/>
      <c r="M28" s="10" t="str">
        <f>IF(H28="No Change","N/A",IF(H28="New Tag Required",Lookup!F:F,IF(H28="Remove Old Sign",Lookup!F:F,IF(H28="N/A","N/A",""))))</f>
        <v/>
      </c>
      <c r="N28" s="32"/>
    </row>
    <row r="29" spans="1:15" x14ac:dyDescent="0.45">
      <c r="A29" s="56"/>
      <c r="C29" s="11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2"/>
      <c r="M29" s="10" t="str">
        <f>IF(H29="No Change","N/A",IF(H29="New Tag Required",Lookup!F:F,IF(H29="Remove Old Sign",Lookup!F:F,IF(H29="N/A","N/A",""))))</f>
        <v/>
      </c>
      <c r="N29" s="32"/>
    </row>
    <row r="30" spans="1:15" x14ac:dyDescent="0.4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ht="14.65" thickBot="1" x14ac:dyDescent="0.5">
      <c r="A31" s="56"/>
      <c r="C31" s="11"/>
      <c r="E31" s="30"/>
      <c r="F31" s="30"/>
      <c r="G31" s="30"/>
      <c r="K31" s="32"/>
      <c r="N31" s="32"/>
    </row>
    <row r="32" spans="1:15" ht="42.75" x14ac:dyDescent="0.45">
      <c r="A32" s="56"/>
      <c r="C32" s="11"/>
      <c r="E32" s="30"/>
      <c r="F32" s="30"/>
      <c r="G32" s="72" t="s">
        <v>45</v>
      </c>
      <c r="H32" s="73" t="s">
        <v>46</v>
      </c>
      <c r="J32" s="74" t="s">
        <v>40</v>
      </c>
      <c r="K32" s="10"/>
      <c r="L32" s="10"/>
      <c r="M32" s="74" t="s">
        <v>41</v>
      </c>
    </row>
    <row r="33" spans="1:13" ht="14.65" thickBot="1" x14ac:dyDescent="0.5">
      <c r="A33" s="56"/>
      <c r="C33" s="11"/>
      <c r="E33" s="30"/>
      <c r="F33" s="30"/>
      <c r="G33" s="14">
        <f>COUNTIF(G6:G32,"New Tag Required")</f>
        <v>4</v>
      </c>
      <c r="H33" s="13">
        <f>COUNTIF(H6:H32,"New Sign Required")</f>
        <v>0</v>
      </c>
      <c r="J33" s="12">
        <f>COUNTIF(J6:J32,"Installed")</f>
        <v>0</v>
      </c>
      <c r="K33" s="10"/>
      <c r="L33" s="10"/>
      <c r="M33" s="12">
        <f>COUNTIF(M6:M32,"Installed")</f>
        <v>0</v>
      </c>
    </row>
    <row r="34" spans="1:13" x14ac:dyDescent="0.45">
      <c r="A34" s="56"/>
      <c r="C34" s="11"/>
      <c r="E34" s="30"/>
      <c r="F34" s="30"/>
      <c r="G34" s="30"/>
    </row>
    <row r="35" spans="1:13" x14ac:dyDescent="0.45">
      <c r="A35" s="56"/>
      <c r="C35" s="11"/>
      <c r="E35" s="30"/>
      <c r="F35" s="30"/>
      <c r="G35" s="30"/>
    </row>
    <row r="36" spans="1:13" x14ac:dyDescent="0.45">
      <c r="A36" s="56"/>
      <c r="C36" s="11"/>
      <c r="E36" s="30"/>
      <c r="F36" s="30"/>
      <c r="G36" s="30"/>
    </row>
    <row r="37" spans="1:13" x14ac:dyDescent="0.45">
      <c r="A37" s="56"/>
      <c r="C37" s="11"/>
      <c r="E37" s="30"/>
      <c r="F37" s="30"/>
      <c r="G37" s="30"/>
    </row>
    <row r="38" spans="1:13" x14ac:dyDescent="0.45">
      <c r="A38" s="56"/>
      <c r="C38" s="11"/>
      <c r="E38" s="30"/>
      <c r="F38" s="30"/>
      <c r="G38" s="30"/>
    </row>
    <row r="39" spans="1:13" x14ac:dyDescent="0.45">
      <c r="A39" s="56"/>
      <c r="C39" s="11"/>
      <c r="E39" s="30"/>
      <c r="F39" s="30"/>
      <c r="G39" s="30"/>
    </row>
    <row r="40" spans="1:13" x14ac:dyDescent="0.45">
      <c r="A40" s="56"/>
      <c r="C40" s="11"/>
      <c r="E40" s="30"/>
      <c r="F40" s="30"/>
      <c r="G40" s="30"/>
    </row>
    <row r="41" spans="1:13" x14ac:dyDescent="0.45">
      <c r="A41" s="57"/>
      <c r="C41" s="11"/>
      <c r="E41" s="30"/>
      <c r="F41" s="33"/>
      <c r="G41" s="30"/>
    </row>
    <row r="42" spans="1:13" x14ac:dyDescent="0.45">
      <c r="A42" s="57"/>
      <c r="C42" s="11"/>
      <c r="E42" s="30"/>
      <c r="F42" s="33"/>
      <c r="G42" s="30"/>
    </row>
    <row r="43" spans="1:13" x14ac:dyDescent="0.45">
      <c r="A43" s="57"/>
      <c r="C43" s="11"/>
      <c r="E43" s="30"/>
      <c r="F43" s="34"/>
      <c r="G43" s="30"/>
    </row>
    <row r="44" spans="1:13" x14ac:dyDescent="0.45">
      <c r="A44" s="56"/>
      <c r="C44" s="11"/>
      <c r="E44" s="30"/>
      <c r="F44" s="33"/>
      <c r="G44" s="30"/>
    </row>
    <row r="45" spans="1:13" x14ac:dyDescent="0.45">
      <c r="A45" s="56"/>
      <c r="C45" s="11"/>
      <c r="E45" s="30"/>
      <c r="F45" s="33"/>
      <c r="G45" s="30"/>
    </row>
    <row r="46" spans="1:13" x14ac:dyDescent="0.45">
      <c r="A46" s="58"/>
      <c r="C46" s="11"/>
      <c r="E46" s="30"/>
      <c r="F46" s="30"/>
      <c r="G46" s="30"/>
    </row>
    <row r="47" spans="1:13" x14ac:dyDescent="0.45">
      <c r="A47" s="58"/>
      <c r="C47" s="11"/>
      <c r="E47" s="30"/>
      <c r="F47" s="30"/>
      <c r="G47" s="30"/>
    </row>
    <row r="48" spans="1:13" x14ac:dyDescent="0.45">
      <c r="A48" s="58"/>
      <c r="C48" s="11"/>
      <c r="E48" s="30"/>
      <c r="F48" s="30"/>
      <c r="G48" s="30"/>
    </row>
    <row r="49" spans="1:7" x14ac:dyDescent="0.45">
      <c r="A49" s="58"/>
      <c r="C49" s="11"/>
      <c r="E49" s="30"/>
      <c r="F49" s="30"/>
      <c r="G49" s="30"/>
    </row>
    <row r="50" spans="1:7" x14ac:dyDescent="0.45">
      <c r="A50" s="58"/>
      <c r="C50" s="11"/>
      <c r="E50" s="30"/>
      <c r="F50" s="31"/>
      <c r="G50" s="30"/>
    </row>
    <row r="51" spans="1:7" x14ac:dyDescent="0.45">
      <c r="A51" s="58"/>
      <c r="C51" s="11"/>
      <c r="E51" s="30"/>
      <c r="F51" s="30"/>
      <c r="G51" s="30"/>
    </row>
    <row r="52" spans="1:7" x14ac:dyDescent="0.45">
      <c r="A52" s="58"/>
      <c r="C52" s="11"/>
      <c r="E52" s="30"/>
      <c r="F52" s="30"/>
      <c r="G52" s="30"/>
    </row>
    <row r="53" spans="1:7" x14ac:dyDescent="0.45">
      <c r="A53" s="56"/>
      <c r="C53" s="11"/>
      <c r="E53" s="30"/>
      <c r="F53" s="30"/>
      <c r="G53" s="30"/>
    </row>
    <row r="54" spans="1:7" x14ac:dyDescent="0.45">
      <c r="A54" s="56"/>
      <c r="C54" s="11"/>
    </row>
    <row r="55" spans="1:7" x14ac:dyDescent="0.45">
      <c r="C55" s="11"/>
    </row>
    <row r="56" spans="1:7" x14ac:dyDescent="0.45">
      <c r="C56" s="11"/>
    </row>
    <row r="57" spans="1:7" x14ac:dyDescent="0.45">
      <c r="C57" s="11"/>
    </row>
    <row r="58" spans="1:7" x14ac:dyDescent="0.45">
      <c r="C58" s="11"/>
    </row>
    <row r="59" spans="1:7" x14ac:dyDescent="0.45">
      <c r="C59" s="11"/>
    </row>
    <row r="60" spans="1:7" x14ac:dyDescent="0.45">
      <c r="C60" s="11"/>
    </row>
    <row r="61" spans="1:7" x14ac:dyDescent="0.45">
      <c r="C61" s="11"/>
    </row>
    <row r="62" spans="1:7" x14ac:dyDescent="0.45">
      <c r="C62" s="11"/>
    </row>
    <row r="63" spans="1:7" x14ac:dyDescent="0.45">
      <c r="C63" s="11"/>
    </row>
    <row r="64" spans="1:7" x14ac:dyDescent="0.45">
      <c r="C64" s="11"/>
    </row>
    <row r="65" spans="3:3" x14ac:dyDescent="0.45">
      <c r="C65" s="11"/>
    </row>
    <row r="66" spans="3:3" x14ac:dyDescent="0.45">
      <c r="C66" s="11"/>
    </row>
    <row r="67" spans="3:3" x14ac:dyDescent="0.45">
      <c r="C67" s="11"/>
    </row>
    <row r="68" spans="3:3" x14ac:dyDescent="0.45">
      <c r="C68" s="11"/>
    </row>
    <row r="69" spans="3:3" x14ac:dyDescent="0.45">
      <c r="C69" s="11"/>
    </row>
    <row r="70" spans="3:3" x14ac:dyDescent="0.45">
      <c r="C70" s="11"/>
    </row>
    <row r="71" spans="3:3" x14ac:dyDescent="0.45">
      <c r="C71" s="11"/>
    </row>
    <row r="72" spans="3:3" x14ac:dyDescent="0.45">
      <c r="C72" s="11"/>
    </row>
    <row r="73" spans="3:3" x14ac:dyDescent="0.45">
      <c r="C73" s="11"/>
    </row>
    <row r="74" spans="3:3" x14ac:dyDescent="0.45">
      <c r="C74" s="11"/>
    </row>
    <row r="75" spans="3:3" x14ac:dyDescent="0.45">
      <c r="C75" s="11"/>
    </row>
    <row r="76" spans="3:3" x14ac:dyDescent="0.45">
      <c r="C76" s="11"/>
    </row>
    <row r="77" spans="3:3" x14ac:dyDescent="0.45">
      <c r="C77" s="11"/>
    </row>
    <row r="78" spans="3:3" x14ac:dyDescent="0.45">
      <c r="C78" s="11"/>
    </row>
    <row r="79" spans="3:3" x14ac:dyDescent="0.45">
      <c r="C79" s="11"/>
    </row>
    <row r="80" spans="3:3" x14ac:dyDescent="0.45">
      <c r="C80" s="11"/>
    </row>
    <row r="81" spans="3:3" x14ac:dyDescent="0.45">
      <c r="C81" s="11"/>
    </row>
    <row r="82" spans="3:3" x14ac:dyDescent="0.45">
      <c r="C82" s="11"/>
    </row>
    <row r="199" spans="3:3" x14ac:dyDescent="0.45">
      <c r="C199" s="16" t="s">
        <v>29</v>
      </c>
    </row>
  </sheetData>
  <sheetProtection sheet="1" objects="1" scenarios="1" formatCells="0" formatColumns="0" formatRows="0"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8:G52 G15:G31">
    <cfRule type="containsText" dxfId="65" priority="144" operator="containsText" text="New Tag Required">
      <formula>NOT(ISERROR(SEARCH("New Tag Required",G15)))</formula>
    </cfRule>
  </conditionalFormatting>
  <conditionalFormatting sqref="D6:D7 D20:D98">
    <cfRule type="containsText" dxfId="64" priority="143" operator="containsText" text="Yes">
      <formula>NOT(ISERROR(SEARCH("Yes",D6)))</formula>
    </cfRule>
  </conditionalFormatting>
  <conditionalFormatting sqref="H38:H98 H199:H420 H15:H31">
    <cfRule type="containsText" dxfId="63" priority="131" operator="containsText" text="New Sign Required">
      <formula>NOT(ISERROR(SEARCH("New Sign Required",H15)))</formula>
    </cfRule>
  </conditionalFormatting>
  <conditionalFormatting sqref="G38:G98 G15:H31">
    <cfRule type="containsText" dxfId="62" priority="130" operator="containsText" text="Action Required">
      <formula>NOT(ISERROR(SEARCH("Action Required",G15)))</formula>
    </cfRule>
  </conditionalFormatting>
  <conditionalFormatting sqref="H38:H98">
    <cfRule type="containsText" dxfId="61" priority="129" operator="containsText" text="Action Required">
      <formula>NOT(ISERROR(SEARCH("Action Required",H38)))</formula>
    </cfRule>
  </conditionalFormatting>
  <conditionalFormatting sqref="G6:G7 G34:G37">
    <cfRule type="containsText" dxfId="60" priority="71" operator="containsText" text="New Tag Required">
      <formula>NOT(ISERROR(SEARCH("New Tag Required",G6)))</formula>
    </cfRule>
  </conditionalFormatting>
  <conditionalFormatting sqref="H6:H7 H34:H37">
    <cfRule type="containsText" dxfId="59" priority="69" operator="containsText" text="New Sign Required">
      <formula>NOT(ISERROR(SEARCH("New Sign Required",H6)))</formula>
    </cfRule>
  </conditionalFormatting>
  <conditionalFormatting sqref="G6:G7 G34:G37">
    <cfRule type="containsText" dxfId="58" priority="68" operator="containsText" text="Action Required">
      <formula>NOT(ISERROR(SEARCH("Action Required",G6)))</formula>
    </cfRule>
  </conditionalFormatting>
  <conditionalFormatting sqref="H6:H7 H34:H37">
    <cfRule type="containsText" dxfId="57" priority="67" operator="containsText" text="Action Required">
      <formula>NOT(ISERROR(SEARCH("Action Required",H6)))</formula>
    </cfRule>
  </conditionalFormatting>
  <conditionalFormatting sqref="G6:G7">
    <cfRule type="containsText" dxfId="56" priority="66" operator="containsText" text="New Tag Required">
      <formula>NOT(ISERROR(SEARCH("New Tag Required",G6)))</formula>
    </cfRule>
  </conditionalFormatting>
  <conditionalFormatting sqref="D6:D7">
    <cfRule type="containsText" dxfId="55" priority="65" operator="containsText" text="Yes">
      <formula>NOT(ISERROR(SEARCH("Yes",D6)))</formula>
    </cfRule>
  </conditionalFormatting>
  <conditionalFormatting sqref="G6:G7">
    <cfRule type="containsText" dxfId="54" priority="64" operator="containsText" text="Action Required">
      <formula>NOT(ISERROR(SEARCH("Action Required",G6)))</formula>
    </cfRule>
  </conditionalFormatting>
  <conditionalFormatting sqref="D99:D198">
    <cfRule type="containsText" dxfId="53" priority="63" operator="containsText" text="Yes">
      <formula>NOT(ISERROR(SEARCH("Yes",D99)))</formula>
    </cfRule>
  </conditionalFormatting>
  <conditionalFormatting sqref="H99:H198">
    <cfRule type="containsText" dxfId="52" priority="62" operator="containsText" text="New Sign Required">
      <formula>NOT(ISERROR(SEARCH("New Sign Required",H99)))</formula>
    </cfRule>
  </conditionalFormatting>
  <conditionalFormatting sqref="G99:G198">
    <cfRule type="containsText" dxfId="51" priority="61" operator="containsText" text="Action Required">
      <formula>NOT(ISERROR(SEARCH("Action Required",G99)))</formula>
    </cfRule>
  </conditionalFormatting>
  <conditionalFormatting sqref="H99:H198">
    <cfRule type="containsText" dxfId="50" priority="60" operator="containsText" text="Action Required">
      <formula>NOT(ISERROR(SEARCH("Action Required",H99)))</formula>
    </cfRule>
  </conditionalFormatting>
  <conditionalFormatting sqref="G8:G14">
    <cfRule type="containsText" dxfId="49" priority="41" operator="containsText" text="New Tag Required">
      <formula>NOT(ISERROR(SEARCH("New Tag Required",G8)))</formula>
    </cfRule>
  </conditionalFormatting>
  <conditionalFormatting sqref="H8:H14">
    <cfRule type="containsText" dxfId="48" priority="40" operator="containsText" text="New Sign Required">
      <formula>NOT(ISERROR(SEARCH("New Sign Required",H8)))</formula>
    </cfRule>
  </conditionalFormatting>
  <conditionalFormatting sqref="G8:G14">
    <cfRule type="containsText" dxfId="47" priority="39" operator="containsText" text="Action Required">
      <formula>NOT(ISERROR(SEARCH("Action Required",G8)))</formula>
    </cfRule>
  </conditionalFormatting>
  <conditionalFormatting sqref="H8:H14">
    <cfRule type="containsText" dxfId="46" priority="38" operator="containsText" text="Action Required">
      <formula>NOT(ISERROR(SEARCH("Action Required",H8)))</formula>
    </cfRule>
  </conditionalFormatting>
  <conditionalFormatting sqref="J2:N2">
    <cfRule type="cellIs" dxfId="45" priority="37" operator="notEqual">
      <formula>0</formula>
    </cfRule>
  </conditionalFormatting>
  <conditionalFormatting sqref="J6:J11 J13 J15:J30">
    <cfRule type="cellIs" dxfId="44" priority="36" operator="equal">
      <formula>0</formula>
    </cfRule>
  </conditionalFormatting>
  <conditionalFormatting sqref="M6:M11 M13 M15:M30">
    <cfRule type="cellIs" dxfId="43" priority="35" operator="equal">
      <formula>0</formula>
    </cfRule>
  </conditionalFormatting>
  <conditionalFormatting sqref="J6:J11 M6:M11 M13 J13 M15:M30 J15:J30">
    <cfRule type="cellIs" dxfId="42" priority="32" operator="equal">
      <formula>"In Progress"</formula>
    </cfRule>
    <cfRule type="cellIs" dxfId="41" priority="33" operator="equal">
      <formula>"Log Issues"</formula>
    </cfRule>
    <cfRule type="cellIs" dxfId="40" priority="34" operator="equal">
      <formula>"N/A"</formula>
    </cfRule>
  </conditionalFormatting>
  <conditionalFormatting sqref="K20:L20 K6:K11 K13 K15:K19">
    <cfRule type="expression" dxfId="39" priority="31">
      <formula>$J6="Log Issues"</formula>
    </cfRule>
  </conditionalFormatting>
  <conditionalFormatting sqref="N6:N20">
    <cfRule type="expression" dxfId="38" priority="30">
      <formula>$M6="Log Issues"</formula>
    </cfRule>
  </conditionalFormatting>
  <conditionalFormatting sqref="G15">
    <cfRule type="containsText" dxfId="37" priority="29" operator="containsText" text="New Tag Required">
      <formula>NOT(ISERROR(SEARCH("New Tag Required",G15)))</formula>
    </cfRule>
  </conditionalFormatting>
  <conditionalFormatting sqref="H15">
    <cfRule type="containsText" dxfId="36" priority="28" operator="containsText" text="New Sign Required">
      <formula>NOT(ISERROR(SEARCH("New Sign Required",H15)))</formula>
    </cfRule>
  </conditionalFormatting>
  <conditionalFormatting sqref="G15">
    <cfRule type="containsText" dxfId="35" priority="27" operator="containsText" text="Action Required">
      <formula>NOT(ISERROR(SEARCH("Action Required",G15)))</formula>
    </cfRule>
  </conditionalFormatting>
  <conditionalFormatting sqref="H15">
    <cfRule type="containsText" dxfId="34" priority="26" operator="containsText" text="Action Required">
      <formula>NOT(ISERROR(SEARCH("Action Required",H15)))</formula>
    </cfRule>
  </conditionalFormatting>
  <conditionalFormatting sqref="H1:H1048576">
    <cfRule type="containsText" dxfId="33" priority="24" operator="containsText" text="Remove Old Sign">
      <formula>NOT(ISERROR(SEARCH("Remove Old Sign",H1)))</formula>
    </cfRule>
    <cfRule type="containsText" dxfId="32" priority="25" operator="containsText" text="Move Sign to New Location">
      <formula>NOT(ISERROR(SEARCH("Move Sign to New Location",H1)))</formula>
    </cfRule>
  </conditionalFormatting>
  <conditionalFormatting sqref="G1:G1048576">
    <cfRule type="containsText" dxfId="31" priority="23" operator="containsText" text="Remove Old Tag">
      <formula>NOT(ISERROR(SEARCH("Remove Old Tag",G1)))</formula>
    </cfRule>
  </conditionalFormatting>
  <conditionalFormatting sqref="D19">
    <cfRule type="containsText" dxfId="30" priority="15" operator="containsText" text="Yes">
      <formula>NOT(ISERROR(SEARCH("Yes",D19)))</formula>
    </cfRule>
  </conditionalFormatting>
  <conditionalFormatting sqref="D8:D14">
    <cfRule type="containsText" dxfId="29" priority="21" operator="containsText" text="Yes">
      <formula>NOT(ISERROR(SEARCH("Yes",D8)))</formula>
    </cfRule>
  </conditionalFormatting>
  <conditionalFormatting sqref="D15">
    <cfRule type="containsText" dxfId="28" priority="20" operator="containsText" text="Yes">
      <formula>NOT(ISERROR(SEARCH("Yes",D15)))</formula>
    </cfRule>
  </conditionalFormatting>
  <conditionalFormatting sqref="D16">
    <cfRule type="containsText" dxfId="27" priority="18" operator="containsText" text="Yes">
      <formula>NOT(ISERROR(SEARCH("Yes",D16)))</formula>
    </cfRule>
  </conditionalFormatting>
  <conditionalFormatting sqref="D17">
    <cfRule type="containsText" dxfId="26" priority="17" operator="containsText" text="Yes">
      <formula>NOT(ISERROR(SEARCH("Yes",D17)))</formula>
    </cfRule>
  </conditionalFormatting>
  <conditionalFormatting sqref="D18">
    <cfRule type="containsText" dxfId="25" priority="16" operator="containsText" text="Yes">
      <formula>NOT(ISERROR(SEARCH("Yes",D18)))</formula>
    </cfRule>
  </conditionalFormatting>
  <conditionalFormatting sqref="D15">
    <cfRule type="containsText" dxfId="24" priority="14" operator="containsText" text="Yes">
      <formula>NOT(ISERROR(SEARCH("Yes",D15)))</formula>
    </cfRule>
  </conditionalFormatting>
  <conditionalFormatting sqref="J14">
    <cfRule type="cellIs" dxfId="23" priority="12" operator="equal">
      <formula>0</formula>
    </cfRule>
  </conditionalFormatting>
  <conditionalFormatting sqref="M14">
    <cfRule type="cellIs" dxfId="22" priority="11" operator="equal">
      <formula>0</formula>
    </cfRule>
  </conditionalFormatting>
  <conditionalFormatting sqref="M14 J14">
    <cfRule type="cellIs" dxfId="21" priority="8" operator="equal">
      <formula>"In Progress"</formula>
    </cfRule>
    <cfRule type="cellIs" dxfId="20" priority="9" operator="equal">
      <formula>"Log Issues"</formula>
    </cfRule>
    <cfRule type="cellIs" dxfId="19" priority="10" operator="equal">
      <formula>"N/A"</formula>
    </cfRule>
  </conditionalFormatting>
  <conditionalFormatting sqref="K14">
    <cfRule type="expression" dxfId="18" priority="7">
      <formula>$J14="Log Issues"</formula>
    </cfRule>
  </conditionalFormatting>
  <conditionalFormatting sqref="J12">
    <cfRule type="cellIs" dxfId="17" priority="6" operator="equal">
      <formula>0</formula>
    </cfRule>
  </conditionalFormatting>
  <conditionalFormatting sqref="M12">
    <cfRule type="cellIs" dxfId="16" priority="5" operator="equal">
      <formula>0</formula>
    </cfRule>
  </conditionalFormatting>
  <conditionalFormatting sqref="M12 J12">
    <cfRule type="cellIs" dxfId="15" priority="2" operator="equal">
      <formula>"In Progress"</formula>
    </cfRule>
    <cfRule type="cellIs" dxfId="14" priority="3" operator="equal">
      <formula>"Log Issues"</formula>
    </cfRule>
    <cfRule type="cellIs" dxfId="13" priority="4" operator="equal">
      <formula>"N/A"</formula>
    </cfRule>
  </conditionalFormatting>
  <conditionalFormatting sqref="K12">
    <cfRule type="expression" dxfId="12" priority="1">
      <formula>$J12="Log Issues"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6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H34:H198 H31</xm:sqref>
        </x14:dataValidation>
        <x14:dataValidation type="list" allowBlank="1" showInputMessage="1" showErrorMessage="1">
          <x14:formula1>
            <xm:f>Lookup!$A$1:$A$4</xm:f>
          </x14:formula1>
          <xm:sqref>G34:G198 G31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O6:O20</xm:sqref>
        </x14:dataValidation>
        <x14:dataValidation type="list" allowBlank="1" showInputMessage="1" showErrorMessage="1">
          <x14:formula1>
            <xm:f>Lookup!$A$1:$A$8</xm:f>
          </x14:formula1>
          <xm:sqref>G6:G30</xm:sqref>
        </x14:dataValidation>
        <x14:dataValidation type="list" allowBlank="1" showInputMessage="1" showErrorMessage="1">
          <x14:formula1>
            <xm:f>Lookup!$D$1:$D$10</xm:f>
          </x14:formula1>
          <xm:sqref>H6:H30</xm:sqref>
        </x14:dataValidation>
        <x14:dataValidation type="list" allowBlank="1" showInputMessage="1" showErrorMessage="1">
          <x14:formula1>
            <xm:f>Lookup!$F$1:$F$7</xm:f>
          </x14:formula1>
          <xm:sqref>J6:J30</xm:sqref>
        </x14:dataValidation>
        <x14:dataValidation type="list" allowBlank="1" showInputMessage="1" showErrorMessage="1">
          <x14:formula1>
            <xm:f>Lookup!$F$1:$F$8</xm:f>
          </x14:formula1>
          <xm:sqref>M6:M30</xm:sqref>
        </x14:dataValidation>
        <x14:dataValidation type="list" allowBlank="1" showInputMessage="1">
          <x14:formula1>
            <xm:f>Lookup!$E$1:$E$19</xm:f>
          </x14:formula1>
          <xm:sqref>C6:C198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="90" zoomScaleNormal="90" workbookViewId="0">
      <selection activeCell="C8" sqref="C8"/>
    </sheetView>
  </sheetViews>
  <sheetFormatPr defaultColWidth="9.1328125" defaultRowHeight="14.25" x14ac:dyDescent="0.45"/>
  <cols>
    <col min="1" max="1" width="22.3984375" style="48" bestFit="1" customWidth="1"/>
    <col min="2" max="2" width="30.1328125" style="48" customWidth="1"/>
    <col min="3" max="3" width="24" style="41" customWidth="1"/>
    <col min="4" max="4" width="14.265625" style="41" bestFit="1" customWidth="1"/>
    <col min="5" max="5" width="13.73046875" style="41" customWidth="1"/>
    <col min="6" max="6" width="13.265625" style="41" bestFit="1" customWidth="1"/>
    <col min="7" max="8" width="18.59765625" style="41" customWidth="1"/>
    <col min="9" max="10" width="26.86328125" style="42" customWidth="1"/>
    <col min="11" max="16384" width="9.1328125" style="41"/>
  </cols>
  <sheetData>
    <row r="1" spans="1:10" x14ac:dyDescent="0.45">
      <c r="A1" s="37" t="s">
        <v>7</v>
      </c>
      <c r="B1" s="38" t="s">
        <v>73</v>
      </c>
      <c r="C1" s="39"/>
      <c r="D1" s="17" t="s">
        <v>10</v>
      </c>
      <c r="E1" s="40">
        <f>'KD Changes'!G1</f>
        <v>43390</v>
      </c>
    </row>
    <row r="2" spans="1:10" ht="15" customHeight="1" x14ac:dyDescent="0.45">
      <c r="A2" s="43" t="s">
        <v>8</v>
      </c>
      <c r="B2" s="44" t="str">
        <f>'KD Changes'!B2:C2</f>
        <v>Chemistry-Physics Building</v>
      </c>
      <c r="C2" s="45"/>
      <c r="D2" s="46" t="s">
        <v>12</v>
      </c>
      <c r="E2" s="47" t="str">
        <f>'KD Changes'!G2</f>
        <v>Aaron Newell</v>
      </c>
      <c r="F2" s="41" t="s">
        <v>108</v>
      </c>
    </row>
    <row r="5" spans="1:10" s="29" customFormat="1" ht="24" customHeight="1" thickBot="1" x14ac:dyDescent="0.5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customHeight="1" thickTop="1" x14ac:dyDescent="0.45">
      <c r="A6" s="83" t="s">
        <v>90</v>
      </c>
      <c r="B6" s="26" t="s">
        <v>91</v>
      </c>
      <c r="C6" s="41" t="s">
        <v>72</v>
      </c>
      <c r="D6" s="50">
        <v>0</v>
      </c>
      <c r="G6" s="29"/>
      <c r="H6" s="29"/>
      <c r="I6" s="41"/>
      <c r="J6" s="41"/>
    </row>
    <row r="7" spans="1:10" x14ac:dyDescent="0.45">
      <c r="A7" s="83" t="s">
        <v>92</v>
      </c>
      <c r="B7" s="26" t="s">
        <v>93</v>
      </c>
      <c r="C7" s="41" t="s">
        <v>72</v>
      </c>
      <c r="D7" s="50">
        <v>0</v>
      </c>
      <c r="G7" s="29"/>
      <c r="H7" s="29"/>
      <c r="I7" s="41"/>
      <c r="J7" s="41"/>
    </row>
    <row r="8" spans="1:10" x14ac:dyDescent="0.45">
      <c r="A8" s="83" t="s">
        <v>94</v>
      </c>
      <c r="B8" s="26" t="s">
        <v>95</v>
      </c>
      <c r="C8" s="41" t="s">
        <v>64</v>
      </c>
      <c r="D8" s="50">
        <v>151</v>
      </c>
      <c r="F8" s="50"/>
      <c r="G8" s="29"/>
      <c r="H8" s="29"/>
    </row>
    <row r="9" spans="1:10" x14ac:dyDescent="0.45">
      <c r="A9" s="83" t="s">
        <v>102</v>
      </c>
      <c r="B9" s="26" t="s">
        <v>105</v>
      </c>
      <c r="C9" s="41" t="s">
        <v>63</v>
      </c>
      <c r="D9" s="50">
        <v>218</v>
      </c>
      <c r="F9" s="50"/>
      <c r="G9" s="29"/>
      <c r="H9" s="29"/>
    </row>
    <row r="10" spans="1:10" x14ac:dyDescent="0.45">
      <c r="A10" s="83" t="s">
        <v>103</v>
      </c>
      <c r="B10" s="26" t="s">
        <v>106</v>
      </c>
      <c r="C10" s="41" t="s">
        <v>63</v>
      </c>
      <c r="D10" s="50">
        <v>91</v>
      </c>
      <c r="F10" s="50"/>
      <c r="G10" s="29"/>
      <c r="H10" s="29"/>
    </row>
    <row r="11" spans="1:10" x14ac:dyDescent="0.45">
      <c r="A11" s="83" t="s">
        <v>104</v>
      </c>
      <c r="B11" s="26" t="s">
        <v>107</v>
      </c>
      <c r="C11" s="41" t="s">
        <v>63</v>
      </c>
      <c r="D11" s="50">
        <v>179</v>
      </c>
      <c r="F11" s="50"/>
      <c r="G11" s="29"/>
      <c r="H11" s="29"/>
    </row>
    <row r="12" spans="1:10" x14ac:dyDescent="0.45">
      <c r="A12" s="83" t="s">
        <v>96</v>
      </c>
      <c r="B12" s="26" t="s">
        <v>97</v>
      </c>
      <c r="C12" s="41" t="s">
        <v>64</v>
      </c>
      <c r="D12" s="50">
        <v>157</v>
      </c>
      <c r="F12" s="50"/>
      <c r="G12" s="29"/>
      <c r="H12" s="29"/>
    </row>
    <row r="13" spans="1:10" x14ac:dyDescent="0.45">
      <c r="A13" s="83" t="s">
        <v>98</v>
      </c>
      <c r="B13" s="26" t="s">
        <v>99</v>
      </c>
      <c r="C13" s="41" t="s">
        <v>72</v>
      </c>
      <c r="D13" s="50">
        <v>0</v>
      </c>
      <c r="F13" s="50"/>
      <c r="G13" s="29"/>
      <c r="H13" s="29"/>
    </row>
    <row r="14" spans="1:10" x14ac:dyDescent="0.45">
      <c r="A14" s="83"/>
      <c r="B14" s="26"/>
      <c r="D14" s="50"/>
      <c r="F14" s="50"/>
      <c r="G14" s="29"/>
      <c r="H14" s="29"/>
    </row>
    <row r="15" spans="1:10" x14ac:dyDescent="0.45">
      <c r="A15" s="83"/>
      <c r="B15" s="26"/>
      <c r="D15" s="79"/>
      <c r="F15" s="50"/>
      <c r="G15" s="29"/>
      <c r="H15" s="29"/>
    </row>
    <row r="16" spans="1:10" x14ac:dyDescent="0.45">
      <c r="A16" s="41"/>
      <c r="B16" s="41"/>
      <c r="D16" s="50"/>
      <c r="F16" s="50"/>
      <c r="G16" s="29"/>
      <c r="H16" s="29"/>
    </row>
    <row r="17" spans="1:8" x14ac:dyDescent="0.45">
      <c r="A17" s="75"/>
      <c r="B17" s="41"/>
      <c r="F17" s="50"/>
      <c r="G17" s="29"/>
      <c r="H17" s="29"/>
    </row>
    <row r="18" spans="1:8" x14ac:dyDescent="0.45">
      <c r="A18" s="75"/>
      <c r="B18" s="41"/>
      <c r="F18" s="50"/>
      <c r="G18" s="29"/>
      <c r="H18" s="29"/>
    </row>
    <row r="19" spans="1:8" x14ac:dyDescent="0.45">
      <c r="A19" s="75"/>
      <c r="B19" s="41"/>
      <c r="F19" s="50"/>
      <c r="G19" s="29"/>
      <c r="H19" s="29"/>
    </row>
    <row r="20" spans="1:8" x14ac:dyDescent="0.45">
      <c r="A20" s="75"/>
      <c r="B20" s="41"/>
      <c r="F20" s="50"/>
      <c r="G20" s="29"/>
      <c r="H20" s="29"/>
    </row>
    <row r="21" spans="1:8" x14ac:dyDescent="0.45">
      <c r="A21" s="41"/>
      <c r="B21" s="41"/>
      <c r="F21" s="50"/>
      <c r="G21" s="29"/>
      <c r="H21" s="29"/>
    </row>
    <row r="22" spans="1:8" x14ac:dyDescent="0.45">
      <c r="A22" s="41"/>
      <c r="B22" s="41"/>
      <c r="F22" s="51"/>
      <c r="G22" s="29"/>
      <c r="H22" s="29"/>
    </row>
    <row r="23" spans="1:8" x14ac:dyDescent="0.45">
      <c r="A23" s="41"/>
      <c r="B23" s="41"/>
      <c r="F23" s="50"/>
      <c r="G23" s="29"/>
      <c r="H23" s="29"/>
    </row>
    <row r="24" spans="1:8" x14ac:dyDescent="0.45">
      <c r="A24" s="41"/>
      <c r="B24" s="41"/>
      <c r="F24" s="50"/>
      <c r="G24" s="29"/>
      <c r="H24" s="29"/>
    </row>
    <row r="25" spans="1:8" x14ac:dyDescent="0.45">
      <c r="A25" s="41"/>
      <c r="B25" s="41"/>
      <c r="F25" s="50"/>
      <c r="G25" s="29"/>
      <c r="H25" s="29"/>
    </row>
    <row r="26" spans="1:8" x14ac:dyDescent="0.45">
      <c r="A26" s="41"/>
      <c r="B26" s="41"/>
      <c r="F26" s="50"/>
      <c r="G26" s="29"/>
      <c r="H26" s="29"/>
    </row>
    <row r="27" spans="1:8" x14ac:dyDescent="0.45">
      <c r="A27" s="41"/>
      <c r="B27" s="41"/>
      <c r="F27" s="50"/>
      <c r="G27" s="29"/>
      <c r="H27" s="29"/>
    </row>
    <row r="28" spans="1:8" x14ac:dyDescent="0.45">
      <c r="A28" s="41"/>
      <c r="B28" s="41"/>
      <c r="F28" s="50"/>
      <c r="G28" s="29"/>
      <c r="H28" s="29"/>
    </row>
    <row r="29" spans="1:8" x14ac:dyDescent="0.45">
      <c r="A29" s="41"/>
      <c r="B29" s="41"/>
      <c r="F29" s="50"/>
      <c r="G29" s="29"/>
      <c r="H29" s="29"/>
    </row>
    <row r="30" spans="1:8" x14ac:dyDescent="0.45">
      <c r="A30" s="41"/>
      <c r="B30" s="41"/>
      <c r="F30" s="50"/>
      <c r="G30" s="29"/>
      <c r="H30" s="29"/>
    </row>
    <row r="31" spans="1:8" x14ac:dyDescent="0.45">
      <c r="A31" s="41"/>
      <c r="B31" s="41"/>
      <c r="F31" s="50"/>
      <c r="G31" s="29"/>
      <c r="H31" s="29"/>
    </row>
    <row r="32" spans="1:8" x14ac:dyDescent="0.45">
      <c r="A32" s="49"/>
      <c r="E32" s="50"/>
      <c r="F32" s="50"/>
      <c r="G32" s="29"/>
      <c r="H32" s="29"/>
    </row>
    <row r="33" spans="1:8" x14ac:dyDescent="0.45">
      <c r="A33" s="49"/>
      <c r="E33" s="50"/>
      <c r="F33" s="50"/>
      <c r="G33" s="29"/>
      <c r="H33" s="29"/>
    </row>
    <row r="34" spans="1:8" x14ac:dyDescent="0.45">
      <c r="A34" s="49"/>
      <c r="E34" s="50"/>
      <c r="F34" s="50"/>
      <c r="G34" s="29"/>
      <c r="H34" s="29"/>
    </row>
    <row r="35" spans="1:8" x14ac:dyDescent="0.45">
      <c r="A35" s="49"/>
      <c r="E35" s="50"/>
      <c r="F35" s="50"/>
      <c r="G35" s="29"/>
      <c r="H35" s="29"/>
    </row>
    <row r="36" spans="1:8" x14ac:dyDescent="0.45">
      <c r="A36" s="49"/>
      <c r="E36" s="50"/>
      <c r="F36" s="50"/>
      <c r="G36" s="29"/>
      <c r="H36" s="29"/>
    </row>
    <row r="37" spans="1:8" x14ac:dyDescent="0.45">
      <c r="A37" s="49"/>
      <c r="E37" s="50"/>
      <c r="F37" s="50"/>
      <c r="G37" s="29"/>
      <c r="H37" s="29"/>
    </row>
    <row r="38" spans="1:8" x14ac:dyDescent="0.45">
      <c r="A38" s="49"/>
      <c r="E38" s="50"/>
      <c r="F38" s="50"/>
      <c r="G38" s="29"/>
      <c r="H38" s="29"/>
    </row>
    <row r="39" spans="1:8" x14ac:dyDescent="0.45">
      <c r="A39" s="49"/>
      <c r="E39" s="50"/>
      <c r="F39" s="50"/>
      <c r="G39" s="29"/>
      <c r="H39" s="29"/>
    </row>
    <row r="40" spans="1:8" x14ac:dyDescent="0.45">
      <c r="A40" s="49"/>
      <c r="E40" s="50"/>
      <c r="F40" s="50"/>
      <c r="G40" s="50"/>
    </row>
    <row r="41" spans="1:8" x14ac:dyDescent="0.45">
      <c r="A41" s="49"/>
      <c r="E41" s="50"/>
      <c r="F41" s="50"/>
      <c r="G41" s="50"/>
    </row>
    <row r="42" spans="1:8" x14ac:dyDescent="0.45">
      <c r="A42" s="52"/>
      <c r="E42" s="50"/>
      <c r="F42" s="53"/>
      <c r="G42" s="50"/>
    </row>
    <row r="43" spans="1:8" x14ac:dyDescent="0.45">
      <c r="A43" s="52"/>
      <c r="E43" s="50"/>
      <c r="F43" s="53"/>
      <c r="G43" s="50"/>
    </row>
    <row r="44" spans="1:8" x14ac:dyDescent="0.45">
      <c r="A44" s="52"/>
      <c r="E44" s="50"/>
      <c r="F44" s="54"/>
      <c r="G44" s="50"/>
    </row>
    <row r="45" spans="1:8" x14ac:dyDescent="0.45">
      <c r="A45" s="49"/>
      <c r="E45" s="50"/>
      <c r="F45" s="53"/>
      <c r="G45" s="50"/>
    </row>
    <row r="46" spans="1:8" x14ac:dyDescent="0.45">
      <c r="A46" s="49"/>
      <c r="E46" s="50"/>
      <c r="F46" s="53"/>
      <c r="G46" s="50"/>
    </row>
    <row r="47" spans="1:8" x14ac:dyDescent="0.45">
      <c r="A47" s="55"/>
      <c r="E47" s="50"/>
      <c r="F47" s="50"/>
      <c r="G47" s="50"/>
    </row>
    <row r="48" spans="1:8" x14ac:dyDescent="0.45">
      <c r="A48" s="55"/>
      <c r="E48" s="50"/>
      <c r="F48" s="50"/>
      <c r="G48" s="50"/>
    </row>
    <row r="49" spans="1:7" x14ac:dyDescent="0.45">
      <c r="A49" s="55"/>
      <c r="E49" s="50"/>
      <c r="F49" s="50"/>
      <c r="G49" s="50"/>
    </row>
    <row r="50" spans="1:7" x14ac:dyDescent="0.45">
      <c r="A50" s="55"/>
      <c r="E50" s="50"/>
      <c r="F50" s="50"/>
      <c r="G50" s="50"/>
    </row>
    <row r="51" spans="1:7" x14ac:dyDescent="0.45">
      <c r="A51" s="55"/>
      <c r="C51" s="42"/>
      <c r="E51" s="50"/>
      <c r="F51" s="51"/>
      <c r="G51" s="50"/>
    </row>
    <row r="52" spans="1:7" x14ac:dyDescent="0.45">
      <c r="A52" s="55"/>
      <c r="C52" s="42"/>
      <c r="E52" s="50"/>
      <c r="F52" s="50"/>
      <c r="G52" s="50"/>
    </row>
    <row r="53" spans="1:7" x14ac:dyDescent="0.45">
      <c r="A53" s="55"/>
      <c r="C53" s="42"/>
      <c r="E53" s="50"/>
      <c r="F53" s="50"/>
      <c r="G53" s="50"/>
    </row>
    <row r="54" spans="1:7" x14ac:dyDescent="0.45">
      <c r="A54" s="49"/>
      <c r="C54" s="42"/>
      <c r="E54" s="50"/>
      <c r="F54" s="50"/>
      <c r="G54" s="50"/>
    </row>
    <row r="55" spans="1:7" x14ac:dyDescent="0.45">
      <c r="A55" s="49"/>
      <c r="C55" s="42"/>
    </row>
    <row r="56" spans="1:7" x14ac:dyDescent="0.45">
      <c r="C56" s="42"/>
    </row>
    <row r="57" spans="1:7" x14ac:dyDescent="0.45">
      <c r="C57" s="42"/>
    </row>
    <row r="58" spans="1:7" x14ac:dyDescent="0.45">
      <c r="C58" s="42"/>
    </row>
    <row r="59" spans="1:7" x14ac:dyDescent="0.45">
      <c r="C59" s="42"/>
    </row>
    <row r="60" spans="1:7" x14ac:dyDescent="0.45">
      <c r="C60" s="42"/>
    </row>
    <row r="61" spans="1:7" x14ac:dyDescent="0.45">
      <c r="C61" s="42"/>
    </row>
    <row r="62" spans="1:7" x14ac:dyDescent="0.45">
      <c r="C62" s="42"/>
    </row>
    <row r="63" spans="1:7" x14ac:dyDescent="0.45">
      <c r="C63" s="42"/>
    </row>
    <row r="64" spans="1:7" x14ac:dyDescent="0.45">
      <c r="C64" s="42"/>
    </row>
    <row r="65" spans="3:3" x14ac:dyDescent="0.45">
      <c r="C65" s="42"/>
    </row>
    <row r="66" spans="3:3" x14ac:dyDescent="0.45">
      <c r="C66" s="42"/>
    </row>
    <row r="67" spans="3:3" x14ac:dyDescent="0.45">
      <c r="C67" s="42"/>
    </row>
    <row r="68" spans="3:3" x14ac:dyDescent="0.45">
      <c r="C68" s="42"/>
    </row>
    <row r="69" spans="3:3" x14ac:dyDescent="0.45">
      <c r="C69" s="42"/>
    </row>
    <row r="70" spans="3:3" x14ac:dyDescent="0.45">
      <c r="C70" s="42"/>
    </row>
    <row r="71" spans="3:3" x14ac:dyDescent="0.45">
      <c r="C71" s="42"/>
    </row>
    <row r="72" spans="3:3" x14ac:dyDescent="0.45">
      <c r="C72" s="42"/>
    </row>
    <row r="73" spans="3:3" x14ac:dyDescent="0.45">
      <c r="C73" s="42"/>
    </row>
    <row r="74" spans="3:3" x14ac:dyDescent="0.45">
      <c r="C74" s="42"/>
    </row>
    <row r="75" spans="3:3" x14ac:dyDescent="0.45">
      <c r="C75" s="42"/>
    </row>
    <row r="76" spans="3:3" x14ac:dyDescent="0.45">
      <c r="C76" s="42"/>
    </row>
    <row r="77" spans="3:3" x14ac:dyDescent="0.45">
      <c r="C77" s="42"/>
    </row>
    <row r="78" spans="3:3" x14ac:dyDescent="0.45">
      <c r="C78" s="42"/>
    </row>
    <row r="79" spans="3:3" x14ac:dyDescent="0.45">
      <c r="C79" s="42"/>
    </row>
    <row r="80" spans="3:3" x14ac:dyDescent="0.45">
      <c r="C80" s="42"/>
    </row>
    <row r="81" spans="3:3" x14ac:dyDescent="0.45">
      <c r="C81" s="42"/>
    </row>
    <row r="82" spans="3:3" x14ac:dyDescent="0.45">
      <c r="C82" s="42"/>
    </row>
    <row r="83" spans="3:3" x14ac:dyDescent="0.45">
      <c r="C83" s="42"/>
    </row>
    <row r="200" spans="3:3" x14ac:dyDescent="0.45">
      <c r="C200" s="41" t="s">
        <v>29</v>
      </c>
    </row>
  </sheetData>
  <sheetProtection sheet="1"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C51:C199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4.25" x14ac:dyDescent="0.45"/>
  <cols>
    <col min="1" max="1" width="17.3984375" style="1" customWidth="1"/>
    <col min="2" max="2" width="9.1328125" style="1"/>
    <col min="3" max="3" width="15.86328125" bestFit="1" customWidth="1"/>
    <col min="4" max="4" width="25.265625" bestFit="1" customWidth="1"/>
    <col min="5" max="5" width="56" customWidth="1"/>
  </cols>
  <sheetData>
    <row r="1" spans="1:7" x14ac:dyDescent="0.4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4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4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4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4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45">
      <c r="C6" t="s">
        <v>74</v>
      </c>
      <c r="D6" s="8" t="s">
        <v>56</v>
      </c>
      <c r="E6" s="7" t="s">
        <v>71</v>
      </c>
    </row>
    <row r="7" spans="1:7" x14ac:dyDescent="0.45">
      <c r="C7" t="s">
        <v>75</v>
      </c>
      <c r="E7" s="7" t="s">
        <v>28</v>
      </c>
    </row>
    <row r="8" spans="1:7" x14ac:dyDescent="0.45">
      <c r="E8" s="7" t="s">
        <v>66</v>
      </c>
    </row>
    <row r="9" spans="1:7" x14ac:dyDescent="0.45">
      <c r="E9" s="7" t="s">
        <v>30</v>
      </c>
    </row>
    <row r="10" spans="1:7" s="1" customFormat="1" x14ac:dyDescent="0.45">
      <c r="E10" s="36" t="s">
        <v>48</v>
      </c>
    </row>
    <row r="11" spans="1:7" x14ac:dyDescent="0.45">
      <c r="E11" s="36" t="s">
        <v>32</v>
      </c>
    </row>
    <row r="12" spans="1:7" x14ac:dyDescent="0.45">
      <c r="E12" s="36" t="s">
        <v>20</v>
      </c>
    </row>
    <row r="13" spans="1:7" x14ac:dyDescent="0.45">
      <c r="E13" s="36" t="s">
        <v>24</v>
      </c>
    </row>
    <row r="14" spans="1:7" x14ac:dyDescent="0.45">
      <c r="E14" s="36" t="s">
        <v>51</v>
      </c>
    </row>
    <row r="15" spans="1:7" x14ac:dyDescent="0.45">
      <c r="E15" s="36" t="s">
        <v>49</v>
      </c>
    </row>
    <row r="16" spans="1:7" x14ac:dyDescent="0.45">
      <c r="E16" s="36" t="s">
        <v>22</v>
      </c>
    </row>
    <row r="17" spans="1:7" x14ac:dyDescent="0.45">
      <c r="E17" s="36" t="s">
        <v>26</v>
      </c>
    </row>
    <row r="18" spans="1:7" x14ac:dyDescent="0.45">
      <c r="E18" s="36" t="s">
        <v>23</v>
      </c>
    </row>
    <row r="19" spans="1:7" x14ac:dyDescent="0.45">
      <c r="E19" s="36" t="s">
        <v>25</v>
      </c>
    </row>
    <row r="20" spans="1:7" x14ac:dyDescent="0.45">
      <c r="A20" s="35"/>
      <c r="B20" s="35"/>
      <c r="C20" s="35"/>
      <c r="D20" s="35"/>
      <c r="E20" s="7"/>
      <c r="F20" s="35"/>
      <c r="G20" s="35"/>
    </row>
    <row r="21" spans="1:7" x14ac:dyDescent="0.45">
      <c r="A21" s="35"/>
      <c r="B21" s="35"/>
      <c r="C21" s="35"/>
      <c r="D21" s="35"/>
      <c r="F21" s="35"/>
      <c r="G21" s="35"/>
    </row>
    <row r="22" spans="1:7" x14ac:dyDescent="0.45">
      <c r="A22" s="35"/>
      <c r="B22" s="35"/>
      <c r="C22" s="35"/>
      <c r="D22" s="35"/>
      <c r="F22" s="35"/>
      <c r="G22" s="35"/>
    </row>
    <row r="23" spans="1:7" x14ac:dyDescent="0.45">
      <c r="A23" s="35"/>
      <c r="B23" s="35"/>
      <c r="C23" s="35"/>
      <c r="D23" s="35"/>
      <c r="F23" s="35"/>
      <c r="G23" s="35"/>
    </row>
    <row r="24" spans="1:7" x14ac:dyDescent="0.45">
      <c r="A24" s="35"/>
      <c r="B24" s="35"/>
      <c r="C24" s="35"/>
      <c r="D24" s="35"/>
      <c r="F24" s="35"/>
      <c r="G24" s="35"/>
    </row>
    <row r="25" spans="1:7" x14ac:dyDescent="0.45">
      <c r="A25" s="35"/>
      <c r="B25" s="35"/>
      <c r="C25" s="35"/>
      <c r="D25" s="35"/>
      <c r="F25" s="35"/>
      <c r="G25" s="35"/>
    </row>
    <row r="26" spans="1:7" x14ac:dyDescent="0.45">
      <c r="A26" s="35"/>
      <c r="B26" s="35"/>
      <c r="C26" s="35"/>
      <c r="D26" s="35"/>
      <c r="F26" s="35"/>
      <c r="G26" s="35"/>
    </row>
    <row r="27" spans="1:7" x14ac:dyDescent="0.45">
      <c r="A27" s="35"/>
      <c r="B27" s="35"/>
      <c r="C27" s="35"/>
      <c r="D27" s="35"/>
      <c r="F27" s="35"/>
      <c r="G27" s="35"/>
    </row>
    <row r="28" spans="1:7" x14ac:dyDescent="0.45">
      <c r="A28" s="35"/>
      <c r="B28" s="35"/>
      <c r="C28" s="35"/>
      <c r="D28" s="35"/>
      <c r="F28" s="35"/>
      <c r="G28" s="35"/>
    </row>
    <row r="29" spans="1:7" x14ac:dyDescent="0.45">
      <c r="A29" s="35"/>
      <c r="B29" s="35"/>
      <c r="C29" s="35"/>
      <c r="D29" s="35"/>
      <c r="F29" s="35"/>
      <c r="G29" s="35"/>
    </row>
    <row r="30" spans="1:7" x14ac:dyDescent="0.45">
      <c r="A30" s="35"/>
      <c r="B30" s="35"/>
      <c r="C30" s="35"/>
      <c r="D30" s="35"/>
      <c r="F30" s="35"/>
      <c r="G30" s="35"/>
    </row>
    <row r="31" spans="1:7" x14ac:dyDescent="0.45">
      <c r="A31" s="35"/>
      <c r="B31" s="35"/>
      <c r="C31" s="35"/>
      <c r="D31" s="35"/>
      <c r="F31" s="35"/>
      <c r="G31" s="35"/>
    </row>
    <row r="32" spans="1:7" x14ac:dyDescent="0.45">
      <c r="A32" s="35"/>
      <c r="B32" s="35"/>
      <c r="C32" s="35"/>
      <c r="D32" s="35"/>
      <c r="F32" s="35"/>
      <c r="G32" s="35"/>
    </row>
    <row r="33" spans="1:7" x14ac:dyDescent="0.45">
      <c r="A33" s="35"/>
      <c r="B33" s="35"/>
      <c r="C33" s="35"/>
      <c r="D33" s="35"/>
      <c r="F33" s="35"/>
      <c r="G33" s="35"/>
    </row>
    <row r="34" spans="1:7" x14ac:dyDescent="0.45">
      <c r="A34" s="35"/>
      <c r="B34" s="35"/>
      <c r="C34" s="35"/>
      <c r="D34" s="35"/>
      <c r="F34" s="35"/>
      <c r="G34" s="35"/>
    </row>
    <row r="35" spans="1:7" x14ac:dyDescent="0.45">
      <c r="A35" s="35"/>
      <c r="B35" s="35"/>
      <c r="C35" s="35"/>
      <c r="D35" s="35"/>
      <c r="F35" s="35"/>
      <c r="G35" s="35"/>
    </row>
    <row r="36" spans="1:7" x14ac:dyDescent="0.45">
      <c r="A36" s="35"/>
      <c r="B36" s="35"/>
      <c r="C36" s="35"/>
      <c r="D36" s="35"/>
      <c r="F36" s="35"/>
      <c r="G36" s="35"/>
    </row>
    <row r="37" spans="1:7" x14ac:dyDescent="0.45">
      <c r="A37" s="35"/>
      <c r="B37" s="35"/>
      <c r="C37" s="35"/>
      <c r="D37" s="35"/>
      <c r="F37" s="35"/>
      <c r="G37" s="35"/>
    </row>
    <row r="38" spans="1:7" x14ac:dyDescent="0.45">
      <c r="A38" s="35"/>
      <c r="B38" s="35"/>
      <c r="C38" s="35"/>
      <c r="D38" s="35"/>
      <c r="F38" s="35"/>
      <c r="G38" s="35"/>
    </row>
    <row r="39" spans="1:7" x14ac:dyDescent="0.4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4.25" x14ac:dyDescent="0.45"/>
  <cols>
    <col min="1" max="1" width="10.59765625" bestFit="1" customWidth="1"/>
    <col min="2" max="2" width="61.265625" bestFit="1" customWidth="1"/>
    <col min="8" max="8" width="9.73046875" bestFit="1" customWidth="1"/>
    <col min="10" max="10" width="9.73046875" bestFit="1" customWidth="1"/>
  </cols>
  <sheetData>
    <row r="1" spans="1:10" x14ac:dyDescent="0.45">
      <c r="A1" s="4" t="s">
        <v>7</v>
      </c>
      <c r="B1" s="5" t="s">
        <v>0</v>
      </c>
      <c r="H1" s="6"/>
      <c r="J1" s="6"/>
    </row>
    <row r="2" spans="1:10" x14ac:dyDescent="0.4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4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4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4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4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4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4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4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4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4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4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4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4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4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4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4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4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4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4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4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4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4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4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4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4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4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4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4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4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4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4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4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4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4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4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4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4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4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4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4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4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4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4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4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4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4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4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4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4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4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4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4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4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4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4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4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4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4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4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4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4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4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4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4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4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4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4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4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4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4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4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4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4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4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4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4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4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4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4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4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4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4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4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4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4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4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4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4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4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4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4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4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4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4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4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4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4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4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4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4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4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4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4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4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4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4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4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4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4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4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4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4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4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4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4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4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4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4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4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4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4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4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4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4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4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4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4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4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4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4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4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4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4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4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4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4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4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4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4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4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4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4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4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4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4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4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4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4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4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4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4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4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4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4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4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4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4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4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4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4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4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4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4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4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4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4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4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4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4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4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4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4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4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4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4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4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4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4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4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4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4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4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4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4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4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4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4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4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4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4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4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4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4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4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4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4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4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4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4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4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4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4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4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4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4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4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4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4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4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4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4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4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4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4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4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4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4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4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4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4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4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4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4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4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4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4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4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4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4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4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4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4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4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4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4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4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4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4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4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4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4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4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4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4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4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4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4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4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4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4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4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4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4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4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4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4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4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4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4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4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4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4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4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4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4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4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4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4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4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4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4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4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4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4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4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4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4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4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4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4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4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4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4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4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4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4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4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4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4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4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4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4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4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4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4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4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4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4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4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4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4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4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4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4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4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4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4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4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4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4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4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4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4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4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4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4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4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4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4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4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4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4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4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4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4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4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4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4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4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4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4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4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4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4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4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4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4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4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4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4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4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4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4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4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4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4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4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4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4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4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4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4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4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4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4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4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4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4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4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4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4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4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45">
      <c r="A364" s="2" t="str">
        <f>([3]UKBuilding_List!A364)</f>
        <v>0715</v>
      </c>
      <c r="B364" s="3" t="str">
        <f>VLOOKUP(A364,[3]UKBuilding_List!$A$1:$D$376,3,FALSE)</f>
        <v>600 S Broadway</v>
      </c>
      <c r="C364" s="1"/>
    </row>
    <row r="365" spans="1:3" x14ac:dyDescent="0.45">
      <c r="A365" s="2" t="str">
        <f>([3]UKBuilding_List!A365)</f>
        <v>0716</v>
      </c>
      <c r="B365" s="3" t="str">
        <f>VLOOKUP(A365,[3]UKBuilding_List!$A$1:$D$376,3,FALSE)</f>
        <v>225 Transcript Ave</v>
      </c>
      <c r="C365" s="1"/>
    </row>
    <row r="366" spans="1:3" x14ac:dyDescent="0.45">
      <c r="A366" s="2" t="str">
        <f>([3]UKBuilding_List!A366)</f>
        <v>0717</v>
      </c>
      <c r="B366" s="3" t="str">
        <f>VLOOKUP(A366,[3]UKBuilding_List!$A$1:$D$376,3,FALSE)</f>
        <v>156 Leader Ave</v>
      </c>
      <c r="C366" s="1"/>
    </row>
    <row r="367" spans="1:3" x14ac:dyDescent="0.45">
      <c r="A367" s="2">
        <f>([3]UKBuilding_List!A367)</f>
        <v>1200</v>
      </c>
      <c r="B367" s="3" t="str">
        <f>VLOOKUP(A367,[3]UKBuilding_List!$A$1:$D$376,3,FALSE)</f>
        <v>Electric Substation #1</v>
      </c>
      <c r="C367" s="1"/>
    </row>
    <row r="368" spans="1:3" x14ac:dyDescent="0.45">
      <c r="A368" s="2">
        <f>([3]UKBuilding_List!A368)</f>
        <v>1201</v>
      </c>
      <c r="B368" s="3" t="str">
        <f>VLOOKUP(A368,[3]UKBuilding_List!$A$1:$D$376,3,FALSE)</f>
        <v>Electric Substation #3</v>
      </c>
      <c r="C368" s="1"/>
    </row>
    <row r="369" spans="1:3" x14ac:dyDescent="0.45">
      <c r="A369" s="2">
        <f>([3]UKBuilding_List!A369)</f>
        <v>2100</v>
      </c>
      <c r="B369" s="3" t="str">
        <f>VLOOKUP(A369,[3]UKBuilding_List!$A$1:$D$376,3,FALSE)</f>
        <v>Alpha Chi Omega Sorority</v>
      </c>
      <c r="C369" s="1"/>
    </row>
    <row r="370" spans="1:3" x14ac:dyDescent="0.45">
      <c r="A370" s="2">
        <f>([3]UKBuilding_List!A370)</f>
        <v>2101</v>
      </c>
      <c r="B370" s="3" t="str">
        <f>VLOOKUP(A370,[3]UKBuilding_List!$A$1:$D$376,3,FALSE)</f>
        <v>Beta Theta Pi Fraternity</v>
      </c>
      <c r="C370" s="1"/>
    </row>
    <row r="371" spans="1:3" x14ac:dyDescent="0.45">
      <c r="A371" s="2" t="str">
        <f>([3]UKBuilding_List!A371)</f>
        <v>8633</v>
      </c>
      <c r="B371" s="3" t="str">
        <f>VLOOKUP(A371,[3]UKBuilding_List!$A$1:$D$376,3,FALSE)</f>
        <v>UK HealthCare Good Samaritan Hospital</v>
      </c>
      <c r="C371" s="1"/>
    </row>
    <row r="372" spans="1:3" x14ac:dyDescent="0.45">
      <c r="A372" s="2" t="str">
        <f>([3]UKBuilding_List!A372)</f>
        <v>9127</v>
      </c>
      <c r="B372" s="3" t="str">
        <f>VLOOKUP(A372,[3]UKBuilding_List!$A$1:$D$376,3,FALSE)</f>
        <v>1101 S. Limestone</v>
      </c>
      <c r="C372" s="1"/>
    </row>
    <row r="373" spans="1:3" x14ac:dyDescent="0.45">
      <c r="A373" s="2" t="str">
        <f>([3]UKBuilding_List!A373)</f>
        <v>9777</v>
      </c>
      <c r="B373" s="3" t="str">
        <f>VLOOKUP(A373,[3]UKBuilding_List!$A$1:$D$376,3,FALSE)</f>
        <v>114 Conn Terrace</v>
      </c>
      <c r="C373" s="1"/>
    </row>
    <row r="374" spans="1:3" x14ac:dyDescent="0.4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4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4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4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4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45">
      <c r="A379" s="2" t="str">
        <f>([3]UKBuilding_List!A379)</f>
        <v>9875</v>
      </c>
      <c r="B379" s="3" t="e">
        <f>VLOOKUP(A379,[3]UKBuilding_List!$A$1:$D$376,3,FALSE)</f>
        <v>#N/A</v>
      </c>
      <c r="C379" s="1"/>
    </row>
    <row r="380" spans="1:3" x14ac:dyDescent="0.45">
      <c r="A380" s="2" t="str">
        <f>([3]UKBuilding_List!A380)</f>
        <v>9876</v>
      </c>
      <c r="B380" s="3" t="e">
        <f>VLOOKUP(A380,[3]UKBuilding_List!$A$1:$D$376,3,FALSE)</f>
        <v>#N/A</v>
      </c>
      <c r="C380" s="1"/>
    </row>
    <row r="381" spans="1:3" x14ac:dyDescent="0.45">
      <c r="A381" s="2" t="str">
        <f>([3]UKBuilding_List!A381)</f>
        <v>9877</v>
      </c>
      <c r="B381" s="3" t="e">
        <f>VLOOKUP(A381,[3]UKBuilding_List!$A$1:$D$376,3,FALSE)</f>
        <v>#N/A</v>
      </c>
      <c r="C381" s="1"/>
    </row>
    <row r="382" spans="1:3" x14ac:dyDescent="0.45">
      <c r="A382" s="2" t="str">
        <f>([3]UKBuilding_List!A382)</f>
        <v>9878</v>
      </c>
      <c r="B382" s="3" t="e">
        <f>VLOOKUP(A382,[3]UKBuilding_List!$A$1:$D$376,3,FALSE)</f>
        <v>#N/A</v>
      </c>
      <c r="C382" s="1"/>
    </row>
    <row r="383" spans="1:3" x14ac:dyDescent="0.45">
      <c r="A383" s="2" t="str">
        <f>([3]UKBuilding_List!A383)</f>
        <v>9879</v>
      </c>
      <c r="B383" s="3" t="e">
        <f>VLOOKUP(A383,[3]UKBuilding_List!$A$1:$D$376,3,FALSE)</f>
        <v>#N/A</v>
      </c>
      <c r="C383" s="1"/>
    </row>
    <row r="384" spans="1:3" x14ac:dyDescent="0.45">
      <c r="A384" s="2" t="str">
        <f>([3]UKBuilding_List!A384)</f>
        <v>9881</v>
      </c>
      <c r="B384" s="3" t="e">
        <f>VLOOKUP(A384,[3]UKBuilding_List!$A$1:$D$376,3,FALSE)</f>
        <v>#N/A</v>
      </c>
      <c r="C384" s="1"/>
    </row>
    <row r="385" spans="1:3" x14ac:dyDescent="0.45">
      <c r="A385" s="2" t="str">
        <f>([3]UKBuilding_List!A385)</f>
        <v>9882</v>
      </c>
      <c r="B385" s="3" t="e">
        <f>VLOOKUP(A385,[3]UKBuilding_List!$A$1:$D$376,3,FALSE)</f>
        <v>#N/A</v>
      </c>
      <c r="C385" s="1"/>
    </row>
    <row r="386" spans="1:3" x14ac:dyDescent="0.45">
      <c r="A386" s="2" t="str">
        <f>([3]UKBuilding_List!A386)</f>
        <v>9925</v>
      </c>
      <c r="B386" s="3" t="e">
        <f>VLOOKUP(A386,[3]UKBuilding_List!$A$1:$D$376,3,FALSE)</f>
        <v>#N/A</v>
      </c>
      <c r="C386" s="1"/>
    </row>
    <row r="387" spans="1:3" x14ac:dyDescent="0.45">
      <c r="A387" s="2" t="str">
        <f>([3]UKBuilding_List!A387)</f>
        <v>9983</v>
      </c>
      <c r="B387" s="3" t="e">
        <f>VLOOKUP(A387,[3]UKBuilding_List!$A$1:$D$376,3,FALSE)</f>
        <v>#N/A</v>
      </c>
      <c r="C387" s="1"/>
    </row>
    <row r="388" spans="1:3" x14ac:dyDescent="0.4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4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4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4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4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4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4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4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4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4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4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4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4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4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4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4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4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4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4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4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4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4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4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4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4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4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45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45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45">
      <c r="A416" s="2" t="str">
        <f>([3]UKBuilding_List!A416)</f>
        <v xml:space="preserve"> </v>
      </c>
      <c r="B416" s="3" t="e">
        <f>VLOOKUP(A416,[3]UKBuilding_List!$A$1:$D$376,3,FALSE)</f>
        <v>#N/A</v>
      </c>
      <c r="C416" s="1"/>
    </row>
    <row r="417" spans="1:3" x14ac:dyDescent="0.4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4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4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4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4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4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4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4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4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4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4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4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4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4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4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4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4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4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4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4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4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4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4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4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4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4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4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4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4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4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4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4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4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4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4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4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4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4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4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4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4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4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4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4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4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4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4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4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4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4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4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4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4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4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4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4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4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4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4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4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4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4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4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4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4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4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4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4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4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4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4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4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4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4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4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4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4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4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4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4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4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4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4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4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4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4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4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4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4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4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4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4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4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4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4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4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4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4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4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4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4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4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4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4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4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4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4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4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4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4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4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4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4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4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4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4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4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4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4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4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4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4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4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4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4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4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4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4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4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4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4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4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4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4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4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4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4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4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4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4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4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4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4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4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4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4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4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4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4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4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4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4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4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4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4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4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4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4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4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4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4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4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4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4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4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4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4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4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4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4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4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4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4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4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4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4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4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4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4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4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4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4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4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4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4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4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4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4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4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4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4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4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4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4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4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4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4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4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4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4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4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4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4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4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4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4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4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4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4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4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4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4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4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4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4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4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4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4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4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4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4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4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4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4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4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4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4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4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4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4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4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4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4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4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4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4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4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4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4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4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4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4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4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4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4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4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4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4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4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4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4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4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4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4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4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4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4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4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4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4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4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4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4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4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4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4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4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4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4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4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4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4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4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4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4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4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4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4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4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4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4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4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4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4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4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4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4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4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4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4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4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4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4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4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4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4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4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4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4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4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4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4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4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4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4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4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4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4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4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4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4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4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4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4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4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4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4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4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4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4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4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4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4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4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4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4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4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4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4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4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4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4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4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4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4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4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4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4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4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4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4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4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4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4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4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4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4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4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4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4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4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4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4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4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4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4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4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4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4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4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4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4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4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4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4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4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4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4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4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4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4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4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4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4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4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4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4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4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4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4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4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4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4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4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4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4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4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4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4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4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4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4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4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4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4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4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4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4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4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4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4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4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4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4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4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4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4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4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4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4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4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4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4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4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4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4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4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4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4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4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4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4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4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4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4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4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4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4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4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4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4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4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4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4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4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4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4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4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4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4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4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4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4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4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4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4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4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4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4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4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4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4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4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4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4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4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4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4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4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4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4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4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4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4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4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4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4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4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4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4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4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4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4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4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4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4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4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4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4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4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4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4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4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4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4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4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4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4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4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4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4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4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4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4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4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4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4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4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4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4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4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4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4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4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4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4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4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4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4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4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4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4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4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4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4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4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4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4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4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4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4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4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4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4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4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4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4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4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4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4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4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4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4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4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4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4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4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4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4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4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4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4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4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4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4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4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4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4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4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4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4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4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4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4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4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4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4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4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4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4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4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4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4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4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4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4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4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4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4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4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4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4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4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4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4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4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4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4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4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4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4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4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4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4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4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4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4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4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4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4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4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4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4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4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4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4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4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4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4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4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4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4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4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4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4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4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4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4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4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4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4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4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4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4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4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4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4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4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4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4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4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4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4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4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4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4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4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4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4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4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4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4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4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4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4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4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4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4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4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4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4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4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4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4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4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4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4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4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4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4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2018-10-23T17:16:09Z</dcterms:modified>
</cp:coreProperties>
</file>