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16" yWindow="84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6" i="1" l="1"/>
  <c r="J6" i="1"/>
  <c r="M7" i="1"/>
  <c r="J7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8" i="1" l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2" i="1"/>
  <c r="M33" i="1"/>
  <c r="M34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2" i="1"/>
  <c r="J33" i="1"/>
  <c r="J34" i="1"/>
  <c r="H37" i="1" l="1"/>
  <c r="G37" i="1"/>
  <c r="M37" i="1" l="1"/>
  <c r="K2" i="1" s="1"/>
  <c r="J3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<sst xmlns="http://schemas.openxmlformats.org/spreadsheetml/2006/main" count="205" uniqueCount="133">
  <si>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</si>
  <si>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</si>
  <si>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</si>
  <si>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</si>
  <si>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</si>
  <si>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</si>
  <si>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</si>
  <si>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</si>
  <si>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</si>
  <si>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</si>
  <si>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</si>
  <si>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</si>
  <si>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</si>
  <si>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</si>
  <si>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</si>
  <si>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</si>
  <si>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</si>
  <si>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</si>
  <si>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</si>
  <si>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</si>
  <si>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</si>
  <si>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</si>
  <si>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</si>
  <si>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</si>
  <si>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</si>
  <si>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</si>
  <si>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</si>
  <si>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</si>
  <si>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</si>
  <si>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</si>
  <si>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</si>
  <si>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</si>
  <si>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</si>
  <si>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</si>
  <si>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</si>
  <si>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</si>
  <si>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</si>
  <si>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</si>
  <si>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</si>
  <si>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</si>
  <si>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</si>
  <si>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</si>
  <si>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</si>
  <si>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</si>
  <si>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</si>
  <si>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</si>
  <si>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</si>
  <si>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</si>
  <si>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</si>
  <si>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</si>
  <si>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</si>
  <si>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</si>
  <si>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</si>
  <si>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</si>
  <si>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</si>
  <si>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</si>
  <si>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</si>
  <si>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</si>
  <si>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</si>
  <si>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</si>
  <si>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</si>
  <si>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</si>
  <si>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</si>
  <si>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</si>
  <si>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</si>
  <si>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</si>
  <si>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</si>
  <si>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</si>
  <si>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</si>
  <si>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</si>
  <si>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</si>
  <si>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</si>
  <si>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</si>
  <si>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0055</t>
  </si>
  <si>
    <t>114A</t>
  </si>
  <si>
    <t>114B</t>
  </si>
  <si>
    <t>01</t>
  </si>
  <si>
    <t>Was Conference room, Now Einstien Bros. Bagels</t>
  </si>
  <si>
    <t>PC39</t>
  </si>
  <si>
    <t>Pipe Chase Deleted for Construction of Einstien Bros. Bagels</t>
  </si>
  <si>
    <t>correct sqft</t>
  </si>
  <si>
    <t>137A</t>
  </si>
  <si>
    <t>006</t>
  </si>
  <si>
    <t>00</t>
  </si>
  <si>
    <t>Door removed between 005 &amp; 006</t>
  </si>
  <si>
    <t>005</t>
  </si>
  <si>
    <t>Einstien Bros. Bagels Kitchen</t>
  </si>
  <si>
    <t>Canopy added for Einstein Bagels</t>
  </si>
  <si>
    <t>XA104</t>
  </si>
  <si>
    <t>LX-0055-RF</t>
  </si>
  <si>
    <t>CHEMISTRY-PHYSICS - Roof</t>
  </si>
  <si>
    <t>LX-0055-01-114A</t>
  </si>
  <si>
    <t>CHEMISTRY-PHYSICS - Room 114A</t>
  </si>
  <si>
    <t>LX-0055-01-114B</t>
  </si>
  <si>
    <t>CHEMISTRY-PHYSICS - Room 114B</t>
  </si>
  <si>
    <t xml:space="preserve">CHEMISTRY-PHYSICS - Roof Secion 1 </t>
  </si>
  <si>
    <t>CHEMISTRY-PHYSICS - Roof Secion 2</t>
  </si>
  <si>
    <t>CHEMISTRY-PHYSICS - Roof Secion 3</t>
  </si>
  <si>
    <t>CHEMISTRY-PHYSICS - Roof Secion 4</t>
  </si>
  <si>
    <t>CHEMISTRY-PHYSICS - Roof Secion 5</t>
  </si>
  <si>
    <t>CHEMISTRY-PHYSICS - Roof Secion 6</t>
  </si>
  <si>
    <t>CHEMISTRY-PHYSICS - Roof Secion 7</t>
  </si>
  <si>
    <t>CHEMISTRY-PHYSICS - Roof Secion 8</t>
  </si>
  <si>
    <t>CHEMISTRY-PHYSICS - Roof Secion 9</t>
  </si>
  <si>
    <t>CHEMISTRY-PHYSICS - Roof Secion 10</t>
  </si>
  <si>
    <t>CHEMISTRY-PHYSICS - Roof Secion 11</t>
  </si>
  <si>
    <t>CHEMISTRY-PHYSICS - Roof Secion 12</t>
  </si>
  <si>
    <t>CHEMISTRY-PHYSICS - Roof Secion 13</t>
  </si>
  <si>
    <t>CHEMISTRY-PHYSICS - Roof Secion 14</t>
  </si>
  <si>
    <t>CHEMISTRY-PHYSICS - Roof Secion 15</t>
  </si>
  <si>
    <t>CHEMISTRY-PHYSICS - Roof Secion 16</t>
  </si>
  <si>
    <t>CHEMISTRY-PHYSICS - Roof Secion 17</t>
  </si>
  <si>
    <t>CHEMISTRY-PHYSICS - Roof Secion 18</t>
  </si>
  <si>
    <t>CHEMISTRY-PHYSICS - Roof Secion 19</t>
  </si>
  <si>
    <t>LX-0055-02-RF0201</t>
  </si>
  <si>
    <t>LX-0055-04-RF0402</t>
  </si>
  <si>
    <t>LX-0055-05-RF0503</t>
  </si>
  <si>
    <t>LX-0055-04-RF0404</t>
  </si>
  <si>
    <t>LX-0055-04-RF0405</t>
  </si>
  <si>
    <t>LX-0055-04-RF0406</t>
  </si>
  <si>
    <t>LX-0055-02-RF0207</t>
  </si>
  <si>
    <t>LX-0055-02-RF0208</t>
  </si>
  <si>
    <t>LX-0055-05-RF0509</t>
  </si>
  <si>
    <t>LX-0055-05-RF0510</t>
  </si>
  <si>
    <t>LX-0055-05-RF0511</t>
  </si>
  <si>
    <t>LX-0055-01-RF0112</t>
  </si>
  <si>
    <t>LX-0055-02-RF0213</t>
  </si>
  <si>
    <t>LX-0055-02-RF0214</t>
  </si>
  <si>
    <t>LX-0055-02-RF0215</t>
  </si>
  <si>
    <t>LX-0055-01-RF0116</t>
  </si>
  <si>
    <t>LX-0055-01-RF0117</t>
  </si>
  <si>
    <t>LX-0055-01-RF0118</t>
  </si>
  <si>
    <t>LX-0055-02-RF0219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</si>
</sst>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topLeftCell="A4" zoomScale="90" zoomScaleNormal="90" workbookViewId="0">
      <selection activeCell="G23" sqref="G23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42061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Chemistry-Physics Building</v>
      </c>
      <c r="C2" s="72"/>
      <c r="F2" s="24" t="s">
        <v>12</v>
      </c>
      <c r="G2" s="62" t="s">
        <v>62</v>
      </c>
      <c r="J2" s="15">
        <f>G37-J37</f>
        <v>2</v>
      </c>
      <c r="K2" s="15">
        <f>H37-M37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85</v>
      </c>
      <c r="B6" s="28" t="s">
        <v>83</v>
      </c>
      <c r="C6" s="11" t="s">
        <v>84</v>
      </c>
      <c r="D6" s="17" t="s">
        <v>5</v>
      </c>
      <c r="E6" s="37">
        <v>207</v>
      </c>
      <c r="F6" s="37">
        <v>206</v>
      </c>
      <c r="G6" s="34" t="s">
        <v>13</v>
      </c>
      <c r="H6" s="17" t="s">
        <v>56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>
        <f>IF(H6="No Change","N/A",IF(H6="New Tag Required",Lookup!F:F,IF(H6="Remove Old Sign",Lookup!F:F,IF(H6="N/A","N/A",""))))</f>
        <v>0</v>
      </c>
      <c r="N6" s="35"/>
      <c r="O6" s="10"/>
    </row>
    <row r="7" spans="1:16" ht="30" x14ac:dyDescent="0.25">
      <c r="A7" s="33" t="s">
        <v>82</v>
      </c>
      <c r="B7" s="28" t="s">
        <v>83</v>
      </c>
      <c r="C7" s="11" t="s">
        <v>84</v>
      </c>
      <c r="D7" s="17" t="s">
        <v>5</v>
      </c>
      <c r="E7" s="37">
        <v>2081</v>
      </c>
      <c r="F7" s="37">
        <v>2080</v>
      </c>
      <c r="G7" s="34" t="s">
        <v>13</v>
      </c>
      <c r="H7" s="17" t="s">
        <v>56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>
        <f>IF(H7="No Change","N/A",IF(H7="New Tag Required",Lookup!F:F,IF(H7="Remove Old Sign",Lookup!F:F,IF(H7="N/A","N/A",""))))</f>
        <v>0</v>
      </c>
      <c r="N7" s="35"/>
      <c r="O7" s="10"/>
    </row>
    <row r="8" spans="1:16" ht="15" x14ac:dyDescent="0.25">
      <c r="A8" s="33" t="s">
        <v>74</v>
      </c>
      <c r="B8" s="28" t="s">
        <v>76</v>
      </c>
      <c r="C8" s="11" t="s">
        <v>80</v>
      </c>
      <c r="D8" s="17" t="s">
        <v>5</v>
      </c>
      <c r="E8" s="37">
        <v>644</v>
      </c>
      <c r="F8" s="37">
        <v>652</v>
      </c>
      <c r="G8" s="34" t="s">
        <v>2</v>
      </c>
      <c r="H8" s="17" t="s">
        <v>2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15" x14ac:dyDescent="0.25">
      <c r="A9" s="38" t="s">
        <v>75</v>
      </c>
      <c r="B9" s="28" t="s">
        <v>76</v>
      </c>
      <c r="C9" s="11" t="s">
        <v>80</v>
      </c>
      <c r="D9" s="17" t="s">
        <v>5</v>
      </c>
      <c r="E9" s="34">
        <v>963</v>
      </c>
      <c r="F9" s="34">
        <v>986</v>
      </c>
      <c r="G9" s="34" t="s">
        <v>2</v>
      </c>
      <c r="H9" s="17" t="s">
        <v>2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ht="30" x14ac:dyDescent="0.25">
      <c r="A10" s="38">
        <v>137</v>
      </c>
      <c r="B10" s="28" t="s">
        <v>76</v>
      </c>
      <c r="C10" s="11" t="s">
        <v>22</v>
      </c>
      <c r="D10" s="17" t="s">
        <v>5</v>
      </c>
      <c r="E10" s="40">
        <v>1626</v>
      </c>
      <c r="F10" s="40">
        <v>1024</v>
      </c>
      <c r="G10" s="34" t="s">
        <v>2</v>
      </c>
      <c r="H10" s="17" t="s">
        <v>2</v>
      </c>
      <c r="I10" s="11" t="s">
        <v>77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15" x14ac:dyDescent="0.25">
      <c r="A11" s="38" t="s">
        <v>81</v>
      </c>
      <c r="B11" s="28" t="s">
        <v>76</v>
      </c>
      <c r="C11" s="11" t="s">
        <v>52</v>
      </c>
      <c r="D11" s="17" t="s">
        <v>5</v>
      </c>
      <c r="E11" s="40">
        <v>0</v>
      </c>
      <c r="F11" s="40">
        <v>535</v>
      </c>
      <c r="G11" s="34" t="s">
        <v>3</v>
      </c>
      <c r="H11" s="17" t="s">
        <v>18</v>
      </c>
      <c r="I11" s="11" t="s">
        <v>86</v>
      </c>
      <c r="J11" s="10"/>
      <c r="K11" s="35"/>
      <c r="L11" s="10"/>
      <c r="M11" s="10"/>
      <c r="N11" s="35"/>
      <c r="O11" s="10"/>
    </row>
    <row r="12" spans="1:16" ht="45" x14ac:dyDescent="0.25">
      <c r="A12" s="38" t="s">
        <v>78</v>
      </c>
      <c r="B12" s="28" t="s">
        <v>76</v>
      </c>
      <c r="C12" s="11" t="s">
        <v>54</v>
      </c>
      <c r="D12" s="17" t="s">
        <v>5</v>
      </c>
      <c r="E12" s="34">
        <v>3</v>
      </c>
      <c r="F12" s="34">
        <v>0</v>
      </c>
      <c r="G12" s="34" t="s">
        <v>13</v>
      </c>
      <c r="H12" s="17" t="s">
        <v>13</v>
      </c>
      <c r="I12" s="11" t="s">
        <v>79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ht="30" x14ac:dyDescent="0.25">
      <c r="A13" s="38" t="s">
        <v>88</v>
      </c>
      <c r="B13" s="28" t="s">
        <v>76</v>
      </c>
      <c r="C13" s="11" t="s">
        <v>52</v>
      </c>
      <c r="D13" s="17" t="s">
        <v>5</v>
      </c>
      <c r="E13" s="34">
        <v>0</v>
      </c>
      <c r="F13" s="34">
        <v>48</v>
      </c>
      <c r="G13" s="34" t="s">
        <v>3</v>
      </c>
      <c r="H13" s="17" t="s">
        <v>13</v>
      </c>
      <c r="I13" s="11" t="s">
        <v>87</v>
      </c>
      <c r="J13" s="10">
        <f>IF(G13="No Change","N/A",IF(G13="New Tag Required",Lookup!F:F,IF(G13="Remove Old Tag",Lookup!F:F,IF(G13="N/A","N/A",""))))</f>
        <v>0</v>
      </c>
      <c r="K13" s="35"/>
      <c r="L13" s="10"/>
      <c r="M13" s="10" t="str">
        <f>IF(H13="No Change","N/A",IF(H13="New Tag Required",Lookup!F:F,IF(H13="Remove Old Sign",Lookup!F:F,IF(H13="N/A","N/A",""))))</f>
        <v>N/A</v>
      </c>
      <c r="N13" s="35"/>
      <c r="O13" s="10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5"/>
      <c r="L14" s="10"/>
      <c r="M14" s="10" t="str">
        <f>IF(H14="No Change","N/A",IF(H14="New Tag Required",Lookup!F:F,IF(H14="Remove Old Sign",Lookup!F:F,IF(H14="N/A","N/A",""))))</f>
        <v/>
      </c>
      <c r="N14" s="35"/>
      <c r="O14" s="10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5"/>
      <c r="L15" s="10"/>
      <c r="M15" s="10" t="str">
        <f>IF(H15="No Change","N/A",IF(H15="New Tag Required",Lookup!F:F,IF(H15="Remove Old Sign",Lookup!F:F,IF(H15="N/A","N/A",""))))</f>
        <v/>
      </c>
      <c r="N15" s="35"/>
      <c r="O15" s="10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40"/>
      <c r="G21" s="34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ht="15" x14ac:dyDescent="0.25">
      <c r="A24" s="38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ht="15" x14ac:dyDescent="0.25">
      <c r="A25" s="38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8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ht="15" x14ac:dyDescent="0.25">
      <c r="A28" s="36"/>
      <c r="C28" s="11"/>
      <c r="E28" s="34"/>
      <c r="F28" s="34"/>
      <c r="G28" s="34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/>
      <c r="K30" s="41"/>
      <c r="M30" s="10"/>
      <c r="N30" s="41"/>
    </row>
    <row r="31" spans="1:15" ht="15" x14ac:dyDescent="0.25">
      <c r="A31" s="36"/>
      <c r="C31" s="11"/>
      <c r="E31" s="34"/>
      <c r="F31" s="34"/>
      <c r="G31" s="34"/>
      <c r="J31" s="10"/>
      <c r="K31" s="41"/>
      <c r="M31" s="10"/>
      <c r="N31" s="41"/>
    </row>
    <row r="32" spans="1:15" ht="15" x14ac:dyDescent="0.25">
      <c r="A32" s="36"/>
      <c r="C32" s="11"/>
      <c r="E32" s="34"/>
      <c r="F32" s="34"/>
      <c r="G32" s="34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x14ac:dyDescent="0.3">
      <c r="A33" s="36"/>
      <c r="C33" s="11"/>
      <c r="E33" s="34"/>
      <c r="F33" s="34"/>
      <c r="G33" s="34"/>
      <c r="J33" s="10" t="str">
        <f>IF(G33="No Change","N/A",IF(G33="New Tag Required",Lookup!F:F,IF(G33="Remove Old Tag",Lookup!F:F,IF(G33="N/A","N/A",""))))</f>
        <v/>
      </c>
      <c r="K33" s="41"/>
      <c r="M33" s="10" t="str">
        <f>IF(H33="No Change","N/A",IF(H33="New Tag Required",Lookup!F:F,IF(H33="Remove Old Sign",Lookup!F:F,IF(H33="N/A","N/A",""))))</f>
        <v/>
      </c>
      <c r="N33" s="41"/>
    </row>
    <row r="34" spans="1:14" x14ac:dyDescent="0.3">
      <c r="A34" s="36"/>
      <c r="C34" s="11"/>
      <c r="E34" s="34"/>
      <c r="F34" s="34"/>
      <c r="G34" s="34"/>
      <c r="J34" s="10" t="str">
        <f>IF(G34="No Change","N/A",IF(G34="New Tag Required",Lookup!F:F,IF(G34="Remove Old Tag",Lookup!F:F,IF(G34="N/A","N/A",""))))</f>
        <v/>
      </c>
      <c r="K34" s="41"/>
      <c r="M34" s="10" t="str">
        <f>IF(H34="No Change","N/A",IF(H34="New Tag Required",Lookup!F:F,IF(H34="Remove Old Sign",Lookup!F:F,IF(H34="N/A","N/A",""))))</f>
        <v/>
      </c>
      <c r="N34" s="41"/>
    </row>
    <row r="35" spans="1:14" ht="15" thickBot="1" x14ac:dyDescent="0.35">
      <c r="A35" s="36"/>
      <c r="C35" s="11"/>
      <c r="E35" s="34"/>
      <c r="F35" s="34"/>
      <c r="G35" s="34"/>
      <c r="K35" s="41"/>
      <c r="N35" s="41"/>
    </row>
    <row r="36" spans="1:14" ht="43.2" x14ac:dyDescent="0.3">
      <c r="A36" s="36"/>
      <c r="C36" s="11"/>
      <c r="E36" s="34"/>
      <c r="F36" s="34"/>
      <c r="G36" s="42" t="s">
        <v>47</v>
      </c>
      <c r="H36" s="43" t="s">
        <v>48</v>
      </c>
      <c r="J36" s="44" t="s">
        <v>42</v>
      </c>
      <c r="K36" s="10"/>
      <c r="L36" s="10"/>
      <c r="M36" s="44" t="s">
        <v>43</v>
      </c>
    </row>
    <row r="37" spans="1:14" ht="15" thickBot="1" x14ac:dyDescent="0.35">
      <c r="A37" s="36"/>
      <c r="C37" s="11"/>
      <c r="E37" s="34"/>
      <c r="F37" s="34"/>
      <c r="G37" s="14">
        <f>COUNTIF(G8:G36,"New Tag Required")</f>
        <v>2</v>
      </c>
      <c r="H37" s="13">
        <f>COUNTIF(H8:H36,"New Sign Required")</f>
        <v>1</v>
      </c>
      <c r="J37" s="12">
        <f>COUNTIF(J8:J36,"Installed")</f>
        <v>0</v>
      </c>
      <c r="K37" s="10"/>
      <c r="L37" s="10"/>
      <c r="M37" s="12">
        <f>COUNTIF(M8:M36,"Installed")</f>
        <v>0</v>
      </c>
    </row>
    <row r="38" spans="1:14" x14ac:dyDescent="0.3">
      <c r="A38" s="36"/>
      <c r="C38" s="11"/>
      <c r="E38" s="34"/>
      <c r="F38" s="34"/>
      <c r="G38" s="34"/>
    </row>
    <row r="39" spans="1:14" x14ac:dyDescent="0.3">
      <c r="A39" s="36"/>
      <c r="C39" s="11"/>
      <c r="E39" s="34"/>
      <c r="F39" s="34"/>
      <c r="G39" s="34"/>
    </row>
    <row r="40" spans="1:14" x14ac:dyDescent="0.3">
      <c r="A40" s="36"/>
      <c r="C40" s="11"/>
      <c r="E40" s="34"/>
      <c r="F40" s="34"/>
      <c r="G40" s="34"/>
    </row>
    <row r="41" spans="1:14" x14ac:dyDescent="0.3">
      <c r="A41" s="36"/>
      <c r="C41" s="11"/>
      <c r="E41" s="34"/>
      <c r="F41" s="34"/>
      <c r="G41" s="34"/>
    </row>
    <row r="42" spans="1:14" x14ac:dyDescent="0.3">
      <c r="A42" s="36"/>
      <c r="C42" s="11"/>
      <c r="E42" s="34"/>
      <c r="F42" s="34"/>
      <c r="G42" s="34"/>
    </row>
    <row r="43" spans="1:14" x14ac:dyDescent="0.3">
      <c r="A43" s="36"/>
      <c r="C43" s="11"/>
      <c r="E43" s="34"/>
      <c r="F43" s="34"/>
      <c r="G43" s="34"/>
    </row>
    <row r="44" spans="1:14" x14ac:dyDescent="0.3">
      <c r="A44" s="36"/>
      <c r="C44" s="11"/>
      <c r="E44" s="34"/>
      <c r="F44" s="34"/>
      <c r="G44" s="34"/>
    </row>
    <row r="45" spans="1:14" x14ac:dyDescent="0.3">
      <c r="A45" s="45"/>
      <c r="C45" s="11"/>
      <c r="E45" s="34"/>
      <c r="F45" s="46"/>
      <c r="G45" s="34"/>
    </row>
    <row r="46" spans="1:14" x14ac:dyDescent="0.3">
      <c r="A46" s="45"/>
      <c r="C46" s="11"/>
      <c r="E46" s="34"/>
      <c r="F46" s="46"/>
      <c r="G46" s="34"/>
    </row>
    <row r="47" spans="1:14" x14ac:dyDescent="0.3">
      <c r="A47" s="45"/>
      <c r="C47" s="11"/>
      <c r="E47" s="34"/>
      <c r="F47" s="47"/>
      <c r="G47" s="34"/>
    </row>
    <row r="48" spans="1:14" x14ac:dyDescent="0.3">
      <c r="A48" s="36"/>
      <c r="C48" s="11"/>
      <c r="E48" s="34"/>
      <c r="F48" s="46"/>
      <c r="G48" s="34"/>
    </row>
    <row r="49" spans="1:7" x14ac:dyDescent="0.3">
      <c r="A49" s="36"/>
      <c r="C49" s="11"/>
      <c r="E49" s="34"/>
      <c r="F49" s="46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8"/>
      <c r="C51" s="11"/>
      <c r="E51" s="34"/>
      <c r="F51" s="34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49"/>
      <c r="C54" s="11"/>
      <c r="E54" s="34"/>
      <c r="F54" s="40"/>
      <c r="G54" s="34"/>
    </row>
    <row r="55" spans="1:7" x14ac:dyDescent="0.3">
      <c r="A55" s="48"/>
      <c r="C55" s="11"/>
      <c r="E55" s="34"/>
      <c r="F55" s="34"/>
      <c r="G55" s="34"/>
    </row>
    <row r="56" spans="1:7" x14ac:dyDescent="0.3">
      <c r="A56" s="48"/>
      <c r="C56" s="11"/>
      <c r="E56" s="34"/>
      <c r="F56" s="34"/>
      <c r="G56" s="34"/>
    </row>
    <row r="57" spans="1:7" x14ac:dyDescent="0.3">
      <c r="A57" s="36"/>
      <c r="C57" s="11"/>
      <c r="E57" s="34"/>
      <c r="F57" s="34"/>
      <c r="G57" s="34"/>
    </row>
    <row r="58" spans="1:7" x14ac:dyDescent="0.3">
      <c r="A58" s="36"/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203" spans="3:3" x14ac:dyDescent="0.3">
      <c r="C20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72" priority="156" operator="containsText" text="New Tag Required">
      <formula>NOT(ISERROR(SEARCH("New Tag Required",G42)))</formula>
    </cfRule>
  </conditionalFormatting>
  <conditionalFormatting sqref="D42:D102">
    <cfRule type="containsText" dxfId="71" priority="155" operator="containsText" text="Yes">
      <formula>NOT(ISERROR(SEARCH("Yes",D42)))</formula>
    </cfRule>
  </conditionalFormatting>
  <conditionalFormatting sqref="H42:H102 H203:H424">
    <cfRule type="containsText" dxfId="70" priority="143" operator="containsText" text="New Sign Required">
      <formula>NOT(ISERROR(SEARCH("New Sign Required",H42)))</formula>
    </cfRule>
  </conditionalFormatting>
  <conditionalFormatting sqref="G42:G102">
    <cfRule type="containsText" dxfId="69" priority="142" operator="containsText" text="Action Required">
      <formula>NOT(ISERROR(SEARCH("Action Required",G42)))</formula>
    </cfRule>
  </conditionalFormatting>
  <conditionalFormatting sqref="H42:H102">
    <cfRule type="containsText" dxfId="68" priority="141" operator="containsText" text="Action Required">
      <formula>NOT(ISERROR(SEARCH("Action Required",H42)))</formula>
    </cfRule>
  </conditionalFormatting>
  <conditionalFormatting sqref="G9:G35 G38:G41">
    <cfRule type="containsText" dxfId="67" priority="83" operator="containsText" text="New Tag Required">
      <formula>NOT(ISERROR(SEARCH("New Tag Required",G9)))</formula>
    </cfRule>
  </conditionalFormatting>
  <conditionalFormatting sqref="D9:D41">
    <cfRule type="containsText" dxfId="66" priority="82" operator="containsText" text="Yes">
      <formula>NOT(ISERROR(SEARCH("Yes",D9)))</formula>
    </cfRule>
  </conditionalFormatting>
  <conditionalFormatting sqref="H9:H35 H38:H41">
    <cfRule type="containsText" dxfId="65" priority="81" operator="containsText" text="New Sign Required">
      <formula>NOT(ISERROR(SEARCH("New Sign Required",H9)))</formula>
    </cfRule>
  </conditionalFormatting>
  <conditionalFormatting sqref="G9:G35 G38:G41">
    <cfRule type="containsText" dxfId="64" priority="80" operator="containsText" text="Action Required">
      <formula>NOT(ISERROR(SEARCH("Action Required",G9)))</formula>
    </cfRule>
  </conditionalFormatting>
  <conditionalFormatting sqref="H9:H35 H38:H41">
    <cfRule type="containsText" dxfId="63" priority="79" operator="containsText" text="Action Required">
      <formula>NOT(ISERROR(SEARCH("Action Required",H9)))</formula>
    </cfRule>
  </conditionalFormatting>
  <conditionalFormatting sqref="D103:D202">
    <cfRule type="containsText" dxfId="62" priority="75" operator="containsText" text="Yes">
      <formula>NOT(ISERROR(SEARCH("Yes",D103)))</formula>
    </cfRule>
  </conditionalFormatting>
  <conditionalFormatting sqref="H103:H202">
    <cfRule type="containsText" dxfId="61" priority="74" operator="containsText" text="New Sign Required">
      <formula>NOT(ISERROR(SEARCH("New Sign Required",H103)))</formula>
    </cfRule>
  </conditionalFormatting>
  <conditionalFormatting sqref="G103:G202">
    <cfRule type="containsText" dxfId="60" priority="73" operator="containsText" text="Action Required">
      <formula>NOT(ISERROR(SEARCH("Action Required",G103)))</formula>
    </cfRule>
  </conditionalFormatting>
  <conditionalFormatting sqref="H103:H202">
    <cfRule type="containsText" dxfId="59" priority="72" operator="containsText" text="Action Required">
      <formula>NOT(ISERROR(SEARCH("Action Required",H103)))</formula>
    </cfRule>
  </conditionalFormatting>
  <conditionalFormatting sqref="D8">
    <cfRule type="containsText" dxfId="58" priority="69" operator="containsText" text="Yes">
      <formula>NOT(ISERROR(SEARCH("Yes",D8)))</formula>
    </cfRule>
  </conditionalFormatting>
  <conditionalFormatting sqref="J2:N2">
    <cfRule type="cellIs" dxfId="57" priority="49" operator="notEqual">
      <formula>0</formula>
    </cfRule>
  </conditionalFormatting>
  <conditionalFormatting sqref="J8:J34">
    <cfRule type="cellIs" dxfId="56" priority="48" operator="equal">
      <formula>0</formula>
    </cfRule>
  </conditionalFormatting>
  <conditionalFormatting sqref="M8:M34">
    <cfRule type="cellIs" dxfId="55" priority="47" operator="equal">
      <formula>0</formula>
    </cfRule>
  </conditionalFormatting>
  <conditionalFormatting sqref="J8:J34 M8:M34">
    <cfRule type="cellIs" dxfId="54" priority="44" operator="equal">
      <formula>"In Progress"</formula>
    </cfRule>
    <cfRule type="cellIs" dxfId="53" priority="45" operator="equal">
      <formula>"Log Issues"</formula>
    </cfRule>
    <cfRule type="cellIs" dxfId="52" priority="46" operator="equal">
      <formula>"N/A"</formula>
    </cfRule>
  </conditionalFormatting>
  <conditionalFormatting sqref="K8:L15">
    <cfRule type="expression" dxfId="51" priority="43">
      <formula>$J8="Log Issues"</formula>
    </cfRule>
  </conditionalFormatting>
  <conditionalFormatting sqref="N8:N15">
    <cfRule type="expression" dxfId="50" priority="42">
      <formula>$M8="Log Issues"</formula>
    </cfRule>
  </conditionalFormatting>
  <conditionalFormatting sqref="G8">
    <cfRule type="containsText" dxfId="49" priority="41" operator="containsText" text="New Tag Required">
      <formula>NOT(ISERROR(SEARCH("New Tag Required",G8)))</formula>
    </cfRule>
  </conditionalFormatting>
  <conditionalFormatting sqref="H8">
    <cfRule type="containsText" dxfId="48" priority="40" operator="containsText" text="New Sign Required">
      <formula>NOT(ISERROR(SEARCH("New Sign Required",H8)))</formula>
    </cfRule>
  </conditionalFormatting>
  <conditionalFormatting sqref="G8">
    <cfRule type="containsText" dxfId="47" priority="39" operator="containsText" text="Action Required">
      <formula>NOT(ISERROR(SEARCH("Action Required",G8)))</formula>
    </cfRule>
  </conditionalFormatting>
  <conditionalFormatting sqref="H8">
    <cfRule type="containsText" dxfId="46" priority="38" operator="containsText" text="Action Required">
      <formula>NOT(ISERROR(SEARCH("Action Required",H8)))</formula>
    </cfRule>
  </conditionalFormatting>
  <conditionalFormatting sqref="H1:H5 H8:H1048576">
    <cfRule type="containsText" dxfId="45" priority="36" operator="containsText" text="Remove Old Sign">
      <formula>NOT(ISERROR(SEARCH("Remove Old Sign",H1)))</formula>
    </cfRule>
    <cfRule type="containsText" dxfId="44" priority="37" operator="containsText" text="Move Sign to New Location">
      <formula>NOT(ISERROR(SEARCH("Move Sign to New Location",H1)))</formula>
    </cfRule>
  </conditionalFormatting>
  <conditionalFormatting sqref="G3:G5 G8:G1048576">
    <cfRule type="containsText" dxfId="43" priority="35" operator="containsText" text="Remove Old Tag">
      <formula>NOT(ISERROR(SEARCH("Remove Old Tag",G3)))</formula>
    </cfRule>
  </conditionalFormatting>
  <conditionalFormatting sqref="G1:G2">
    <cfRule type="containsText" dxfId="42" priority="31" operator="containsText" text="Remove Old Tag">
      <formula>NOT(ISERROR(SEARCH("Remove Old Tag",G1)))</formula>
    </cfRule>
  </conditionalFormatting>
  <conditionalFormatting sqref="D7">
    <cfRule type="containsText" dxfId="41" priority="30" operator="containsText" text="Yes">
      <formula>NOT(ISERROR(SEARCH("Yes",D7)))</formula>
    </cfRule>
  </conditionalFormatting>
  <conditionalFormatting sqref="J7">
    <cfRule type="cellIs" dxfId="40" priority="29" operator="equal">
      <formula>0</formula>
    </cfRule>
  </conditionalFormatting>
  <conditionalFormatting sqref="M7">
    <cfRule type="cellIs" dxfId="39" priority="28" operator="equal">
      <formula>0</formula>
    </cfRule>
  </conditionalFormatting>
  <conditionalFormatting sqref="J7 M7">
    <cfRule type="cellIs" dxfId="38" priority="25" operator="equal">
      <formula>"In Progress"</formula>
    </cfRule>
    <cfRule type="cellIs" dxfId="37" priority="26" operator="equal">
      <formula>"Log Issues"</formula>
    </cfRule>
    <cfRule type="cellIs" dxfId="36" priority="27" operator="equal">
      <formula>"N/A"</formula>
    </cfRule>
  </conditionalFormatting>
  <conditionalFormatting sqref="K7:L7">
    <cfRule type="expression" dxfId="35" priority="24">
      <formula>$J7="Log Issues"</formula>
    </cfRule>
  </conditionalFormatting>
  <conditionalFormatting sqref="N7">
    <cfRule type="expression" dxfId="34" priority="23">
      <formula>$M7="Log Issues"</formula>
    </cfRule>
  </conditionalFormatting>
  <conditionalFormatting sqref="G7">
    <cfRule type="containsText" dxfId="33" priority="22" operator="containsText" text="New Tag Required">
      <formula>NOT(ISERROR(SEARCH("New Tag Required",G7)))</formula>
    </cfRule>
  </conditionalFormatting>
  <conditionalFormatting sqref="H7">
    <cfRule type="containsText" dxfId="32" priority="21" operator="containsText" text="New Sign Required">
      <formula>NOT(ISERROR(SEARCH("New Sign Required",H7)))</formula>
    </cfRule>
  </conditionalFormatting>
  <conditionalFormatting sqref="G7">
    <cfRule type="containsText" dxfId="31" priority="20" operator="containsText" text="Action Required">
      <formula>NOT(ISERROR(SEARCH("Action Required",G7)))</formula>
    </cfRule>
  </conditionalFormatting>
  <conditionalFormatting sqref="H7">
    <cfRule type="containsText" dxfId="30" priority="19" operator="containsText" text="Action Required">
      <formula>NOT(ISERROR(SEARCH("Action Required",H7)))</formula>
    </cfRule>
  </conditionalFormatting>
  <conditionalFormatting sqref="H7">
    <cfRule type="containsText" dxfId="29" priority="17" operator="containsText" text="Remove Old Sign">
      <formula>NOT(ISERROR(SEARCH("Remove Old Sign",H7)))</formula>
    </cfRule>
    <cfRule type="containsText" dxfId="28" priority="18" operator="containsText" text="Move Sign to New Location">
      <formula>NOT(ISERROR(SEARCH("Move Sign to New Location",H7)))</formula>
    </cfRule>
  </conditionalFormatting>
  <conditionalFormatting sqref="G7">
    <cfRule type="containsText" dxfId="27" priority="16" operator="containsText" text="Remove Old Tag">
      <formula>NOT(ISERROR(SEARCH("Remove Old Tag",G7)))</formula>
    </cfRule>
  </conditionalFormatting>
  <conditionalFormatting sqref="D6">
    <cfRule type="containsText" dxfId="26" priority="15" operator="containsText" text="Yes">
      <formula>NOT(ISERROR(SEARCH("Yes",D6)))</formula>
    </cfRule>
  </conditionalFormatting>
  <conditionalFormatting sqref="J6">
    <cfRule type="cellIs" dxfId="25" priority="14" operator="equal">
      <formula>0</formula>
    </cfRule>
  </conditionalFormatting>
  <conditionalFormatting sqref="M6">
    <cfRule type="cellIs" dxfId="24" priority="13" operator="equal">
      <formula>0</formula>
    </cfRule>
  </conditionalFormatting>
  <conditionalFormatting sqref="J6 M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6">
    <cfRule type="expression" dxfId="20" priority="9">
      <formula>$J6="Log Issues"</formula>
    </cfRule>
  </conditionalFormatting>
  <conditionalFormatting sqref="N6">
    <cfRule type="expression" dxfId="19" priority="8">
      <formula>$M6="Log Issues"</formula>
    </cfRule>
  </conditionalFormatting>
  <conditionalFormatting sqref="G6">
    <cfRule type="containsText" dxfId="18" priority="7" operator="containsText" text="New Tag Required">
      <formula>NOT(ISERROR(SEARCH("New Tag Required",G6)))</formula>
    </cfRule>
  </conditionalFormatting>
  <conditionalFormatting sqref="H6">
    <cfRule type="containsText" dxfId="17" priority="6" operator="containsText" text="New Sign Required">
      <formula>NOT(ISERROR(SEARCH("New Sign Required",H6)))</formula>
    </cfRule>
  </conditionalFormatting>
  <conditionalFormatting sqref="G6">
    <cfRule type="containsText" dxfId="16" priority="5" operator="containsText" text="Action Required">
      <formula>NOT(ISERROR(SEARCH("Action Required",G6)))</formula>
    </cfRule>
  </conditionalFormatting>
  <conditionalFormatting sqref="H6">
    <cfRule type="containsText" dxfId="15" priority="4" operator="containsText" text="Action Required">
      <formula>NOT(ISERROR(SEARCH("Action Required",H6)))</formula>
    </cfRule>
  </conditionalFormatting>
  <conditionalFormatting sqref="H6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203:H407">
      <formula1>DoorSignage</formula1>
    </dataValidation>
    <dataValidation type="list" allowBlank="1" showInputMessage="1" showErrorMessage="1" sqref="D6:D7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>
          <x14:formula1>
            <xm:f>Lookup!$E$1:$E$18</xm:f>
          </x14:formula1>
          <xm:sqref>C6:C202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37" sqref="C37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0055</v>
      </c>
      <c r="C1" s="54"/>
      <c r="D1" s="18" t="s">
        <v>10</v>
      </c>
      <c r="E1" s="55">
        <f>'KD Changes'!G1</f>
        <v>42061</v>
      </c>
    </row>
    <row r="2" spans="1:10" ht="15" customHeight="1" x14ac:dyDescent="0.25">
      <c r="A2" s="58" t="s">
        <v>8</v>
      </c>
      <c r="B2" s="59" t="str">
        <f>VLOOKUP(B1,[1]BuildingList!A:B,2,FALSE)</f>
        <v>Chemistry-Physics Building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89</v>
      </c>
      <c r="B6" s="1" t="s">
        <v>90</v>
      </c>
      <c r="C6" s="56" t="s">
        <v>70</v>
      </c>
      <c r="G6" s="32"/>
      <c r="H6" s="32"/>
      <c r="I6" s="56"/>
      <c r="J6" s="56"/>
    </row>
    <row r="7" spans="1:10" ht="15" x14ac:dyDescent="0.25">
      <c r="A7" s="1" t="s">
        <v>91</v>
      </c>
      <c r="B7" s="1" t="s">
        <v>92</v>
      </c>
      <c r="C7" s="56" t="s">
        <v>69</v>
      </c>
      <c r="D7" s="37">
        <v>652</v>
      </c>
      <c r="G7" s="32"/>
      <c r="H7" s="32"/>
      <c r="I7" s="56"/>
      <c r="J7" s="56"/>
    </row>
    <row r="8" spans="1:10" ht="15" customHeight="1" x14ac:dyDescent="0.25">
      <c r="A8" s="1" t="s">
        <v>93</v>
      </c>
      <c r="B8" s="1" t="s">
        <v>94</v>
      </c>
      <c r="C8" s="56" t="s">
        <v>69</v>
      </c>
      <c r="D8" s="34">
        <v>986</v>
      </c>
      <c r="G8" s="32"/>
      <c r="H8" s="32"/>
      <c r="I8" s="56"/>
      <c r="J8" s="56"/>
    </row>
    <row r="9" spans="1:10" x14ac:dyDescent="0.3">
      <c r="A9" s="7" t="s">
        <v>114</v>
      </c>
      <c r="B9" s="1" t="s">
        <v>95</v>
      </c>
      <c r="C9" s="56" t="s">
        <v>69</v>
      </c>
      <c r="D9" s="56">
        <v>13685</v>
      </c>
      <c r="G9" s="32"/>
      <c r="H9" s="32"/>
      <c r="I9" s="56"/>
      <c r="J9" s="56"/>
    </row>
    <row r="10" spans="1:10" x14ac:dyDescent="0.3">
      <c r="A10" s="7" t="s">
        <v>115</v>
      </c>
      <c r="B10" s="1" t="s">
        <v>96</v>
      </c>
      <c r="C10" s="56" t="s">
        <v>69</v>
      </c>
      <c r="D10" s="56">
        <v>12420</v>
      </c>
      <c r="F10" s="65"/>
      <c r="G10" s="32"/>
      <c r="H10" s="32"/>
    </row>
    <row r="11" spans="1:10" x14ac:dyDescent="0.3">
      <c r="A11" s="7" t="s">
        <v>116</v>
      </c>
      <c r="B11" s="1" t="s">
        <v>97</v>
      </c>
      <c r="C11" s="56" t="s">
        <v>69</v>
      </c>
      <c r="D11" s="56">
        <v>10385</v>
      </c>
      <c r="F11" s="65"/>
      <c r="G11" s="32"/>
      <c r="H11" s="32"/>
    </row>
    <row r="12" spans="1:10" x14ac:dyDescent="0.3">
      <c r="A12" s="7" t="s">
        <v>117</v>
      </c>
      <c r="B12" s="1" t="s">
        <v>98</v>
      </c>
      <c r="C12" s="56" t="s">
        <v>69</v>
      </c>
      <c r="D12" s="56">
        <v>9620</v>
      </c>
      <c r="F12" s="65"/>
      <c r="G12" s="32"/>
      <c r="H12" s="32"/>
    </row>
    <row r="13" spans="1:10" x14ac:dyDescent="0.3">
      <c r="A13" s="7" t="s">
        <v>118</v>
      </c>
      <c r="B13" s="1" t="s">
        <v>99</v>
      </c>
      <c r="C13" s="56" t="s">
        <v>69</v>
      </c>
      <c r="D13" s="56">
        <v>9210</v>
      </c>
      <c r="F13" s="65"/>
      <c r="G13" s="32"/>
      <c r="H13" s="32"/>
    </row>
    <row r="14" spans="1:10" x14ac:dyDescent="0.3">
      <c r="A14" s="7" t="s">
        <v>119</v>
      </c>
      <c r="B14" s="1" t="s">
        <v>100</v>
      </c>
      <c r="C14" s="56" t="s">
        <v>69</v>
      </c>
      <c r="D14" s="56">
        <v>5550</v>
      </c>
      <c r="F14" s="65"/>
      <c r="G14" s="32"/>
      <c r="H14" s="32"/>
    </row>
    <row r="15" spans="1:10" x14ac:dyDescent="0.3">
      <c r="A15" s="7" t="s">
        <v>120</v>
      </c>
      <c r="B15" s="1" t="s">
        <v>101</v>
      </c>
      <c r="C15" s="56" t="s">
        <v>69</v>
      </c>
      <c r="D15" s="56">
        <v>2860</v>
      </c>
      <c r="F15" s="65"/>
      <c r="G15" s="32"/>
      <c r="H15" s="32"/>
    </row>
    <row r="16" spans="1:10" x14ac:dyDescent="0.3">
      <c r="A16" s="7" t="s">
        <v>121</v>
      </c>
      <c r="B16" s="1" t="s">
        <v>102</v>
      </c>
      <c r="C16" s="56" t="s">
        <v>69</v>
      </c>
      <c r="D16" s="56">
        <v>1700</v>
      </c>
      <c r="F16" s="65"/>
      <c r="G16" s="32"/>
      <c r="H16" s="32"/>
    </row>
    <row r="17" spans="1:8" x14ac:dyDescent="0.3">
      <c r="A17" s="7" t="s">
        <v>122</v>
      </c>
      <c r="B17" s="1" t="s">
        <v>103</v>
      </c>
      <c r="C17" s="56" t="s">
        <v>69</v>
      </c>
      <c r="D17" s="56">
        <v>710</v>
      </c>
      <c r="F17" s="65"/>
      <c r="G17" s="32"/>
      <c r="H17" s="32"/>
    </row>
    <row r="18" spans="1:8" x14ac:dyDescent="0.3">
      <c r="A18" s="7" t="s">
        <v>123</v>
      </c>
      <c r="B18" s="1" t="s">
        <v>104</v>
      </c>
      <c r="C18" s="56" t="s">
        <v>69</v>
      </c>
      <c r="D18" s="56">
        <v>640</v>
      </c>
      <c r="F18" s="65"/>
      <c r="G18" s="32"/>
      <c r="H18" s="32"/>
    </row>
    <row r="19" spans="1:8" x14ac:dyDescent="0.3">
      <c r="A19" s="7" t="s">
        <v>124</v>
      </c>
      <c r="B19" s="1" t="s">
        <v>105</v>
      </c>
      <c r="C19" s="56" t="s">
        <v>69</v>
      </c>
      <c r="D19" s="56">
        <v>370</v>
      </c>
      <c r="F19" s="65"/>
      <c r="G19" s="32"/>
      <c r="H19" s="32"/>
    </row>
    <row r="20" spans="1:8" x14ac:dyDescent="0.3">
      <c r="A20" s="7" t="s">
        <v>125</v>
      </c>
      <c r="B20" s="1" t="s">
        <v>106</v>
      </c>
      <c r="C20" s="56" t="s">
        <v>69</v>
      </c>
      <c r="D20" s="56">
        <v>275</v>
      </c>
      <c r="F20" s="65"/>
      <c r="G20" s="32"/>
      <c r="H20" s="32"/>
    </row>
    <row r="21" spans="1:8" x14ac:dyDescent="0.3">
      <c r="A21" s="7" t="s">
        <v>126</v>
      </c>
      <c r="B21" s="1" t="s">
        <v>107</v>
      </c>
      <c r="C21" s="56" t="s">
        <v>69</v>
      </c>
      <c r="D21" s="56">
        <v>225</v>
      </c>
      <c r="F21" s="66"/>
      <c r="G21" s="32"/>
      <c r="H21" s="32"/>
    </row>
    <row r="22" spans="1:8" x14ac:dyDescent="0.3">
      <c r="A22" s="7" t="s">
        <v>127</v>
      </c>
      <c r="B22" s="1" t="s">
        <v>108</v>
      </c>
      <c r="C22" s="56" t="s">
        <v>69</v>
      </c>
      <c r="D22" s="56">
        <v>165</v>
      </c>
      <c r="F22" s="65"/>
      <c r="G22" s="32"/>
      <c r="H22" s="32"/>
    </row>
    <row r="23" spans="1:8" x14ac:dyDescent="0.3">
      <c r="A23" s="7" t="s">
        <v>128</v>
      </c>
      <c r="B23" s="1" t="s">
        <v>109</v>
      </c>
      <c r="C23" s="56" t="s">
        <v>69</v>
      </c>
      <c r="D23" s="56">
        <v>125</v>
      </c>
      <c r="F23" s="65"/>
      <c r="G23" s="32"/>
      <c r="H23" s="32"/>
    </row>
    <row r="24" spans="1:8" x14ac:dyDescent="0.3">
      <c r="A24" s="7" t="s">
        <v>129</v>
      </c>
      <c r="B24" s="1" t="s">
        <v>110</v>
      </c>
      <c r="C24" s="56" t="s">
        <v>69</v>
      </c>
      <c r="D24" s="56">
        <v>105</v>
      </c>
      <c r="F24" s="65"/>
      <c r="G24" s="32"/>
      <c r="H24" s="32"/>
    </row>
    <row r="25" spans="1:8" x14ac:dyDescent="0.3">
      <c r="A25" s="7" t="s">
        <v>130</v>
      </c>
      <c r="B25" s="1" t="s">
        <v>111</v>
      </c>
      <c r="C25" s="56" t="s">
        <v>69</v>
      </c>
      <c r="D25" s="56">
        <v>105</v>
      </c>
      <c r="F25" s="65"/>
      <c r="G25" s="32"/>
      <c r="H25" s="32"/>
    </row>
    <row r="26" spans="1:8" x14ac:dyDescent="0.3">
      <c r="A26" s="7" t="s">
        <v>131</v>
      </c>
      <c r="B26" s="1" t="s">
        <v>112</v>
      </c>
      <c r="C26" s="56" t="s">
        <v>69</v>
      </c>
      <c r="D26" s="56">
        <v>95</v>
      </c>
      <c r="F26" s="65"/>
      <c r="G26" s="32"/>
      <c r="H26" s="32"/>
    </row>
    <row r="27" spans="1:8" x14ac:dyDescent="0.3">
      <c r="A27" s="7" t="s">
        <v>132</v>
      </c>
      <c r="B27" s="1" t="s">
        <v>113</v>
      </c>
      <c r="C27" s="56" t="s">
        <v>69</v>
      </c>
      <c r="D27" s="56">
        <v>48</v>
      </c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56"/>
      <c r="B30" s="56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32"/>
      <c r="H38" s="32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7" sqref="D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2015-03-09T17:17:02Z</dcterms:modified>
</cp:coreProperties>
</file>