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5604" yWindow="-192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[4]Lookup!$D$1:$D$3</definedName>
    <definedName name="DoorSignage">Lookup!$D$1:$D$3</definedName>
    <definedName name="_xlnm.Print_Area" localSheetId="0">'KD Changes'!$A$1:$I$13</definedName>
    <definedName name="_xlnm.Print_Area" localSheetId="1">'SAP Changes'!$A$1:$H$29</definedName>
    <definedName name="TagStatus">Lookup!$A$1:$A$3</definedName>
    <definedName name="YesNo" localSheetId="1">[4]Lookup!$B$1:$B$3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2" i="4" l="1"/>
  <c r="E1" i="4"/>
  <c r="B1" i="4"/>
  <c r="B2" i="4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M24" i="1" l="1"/>
  <c r="M25" i="1"/>
  <c r="M6" i="1"/>
  <c r="J24" i="1"/>
  <c r="J25" i="1"/>
  <c r="J6" i="1"/>
  <c r="H28" i="1" l="1"/>
  <c r="G28" i="1"/>
  <c r="M28" i="1" l="1"/>
  <c r="K2" i="1" s="1"/>
  <c r="J28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<sst xmlns="http://schemas.openxmlformats.org/spreadsheetml/2006/main" count="229" uniqueCount="122">
  <si>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</si>
  <si>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</si>
  <si>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</si>
  <si>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</si>
  <si>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</si>
  <si>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</si>
  <si>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</si>
  <si>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</si>
  <si>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</si>
  <si>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</si>
  <si>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</si>
  <si>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</si>
  <si>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</si>
  <si>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</si>
  <si>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</si>
  <si>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</si>
  <si>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</si>
  <si>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</si>
  <si>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</si>
  <si>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</si>
  <si>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</si>
  <si>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</si>
  <si>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</si>
  <si>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</si>
  <si>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</si>
  <si>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</si>
  <si>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</si>
  <si>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</si>
  <si>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</si>
  <si>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</si>
  <si>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</si>
  <si>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</si>
  <si>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</si>
  <si>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</si>
  <si>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</si>
  <si>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</si>
  <si>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</si>
  <si>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</si>
  <si>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</si>
  <si>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</si>
  <si>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</si>
  <si>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</si>
  <si>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</si>
  <si>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</si>
  <si>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</si>
  <si>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</si>
  <si>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</si>
  <si>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</si>
  <si>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</si>
  <si>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</si>
  <si>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</si>
  <si>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</si>
  <si>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</si>
  <si>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</si>
  <si>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</si>
  <si>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</si>
  <si>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</si>
  <si>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</si>
  <si>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</si>
  <si>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</si>
  <si>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</si>
  <si>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</si>
  <si>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</si>
  <si>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</si>
  <si>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Laura Greenfield</t>
  </si>
  <si>
    <t>0055</t>
  </si>
  <si>
    <t>26</t>
  </si>
  <si>
    <t>37</t>
  </si>
  <si>
    <t>114A</t>
  </si>
  <si>
    <t>114B</t>
  </si>
  <si>
    <t>114C</t>
  </si>
  <si>
    <t>114D</t>
  </si>
  <si>
    <t>Room 114-divided into 4 rooms</t>
  </si>
  <si>
    <t>152C</t>
  </si>
  <si>
    <t>148D1</t>
  </si>
  <si>
    <t>137A</t>
  </si>
  <si>
    <t>Room was merged into room 137</t>
  </si>
  <si>
    <t>390A</t>
  </si>
  <si>
    <t>Door removed and blocked up</t>
  </si>
  <si>
    <t>room 137A merged into 137.</t>
  </si>
  <si>
    <t>Door sign needed to read 37, remove duct tape sign which read 37A</t>
  </si>
  <si>
    <t>Room 26 off hallway 1S, Replace door sign which reads 32 should read 26</t>
  </si>
  <si>
    <t>00</t>
  </si>
  <si>
    <t>01</t>
  </si>
  <si>
    <t>02</t>
  </si>
  <si>
    <t>03</t>
  </si>
  <si>
    <t>Room Label Change: 114 Changed To 114B</t>
  </si>
  <si>
    <t>106B</t>
  </si>
  <si>
    <t>Door removed</t>
  </si>
  <si>
    <t>Room sign needed, 148D1</t>
  </si>
  <si>
    <t>Room sign needed, 152C</t>
  </si>
  <si>
    <t>Elec. Closet added Labeled as 200E, sign needed to read 200F</t>
  </si>
  <si>
    <t>200W</t>
  </si>
  <si>
    <t>PC344</t>
  </si>
  <si>
    <t>2 new doors added</t>
  </si>
  <si>
    <t>PC356</t>
  </si>
  <si>
    <t>356B</t>
  </si>
  <si>
    <t>200F</t>
  </si>
  <si>
    <t>SAP Functional Location</t>
  </si>
  <si>
    <t>Room Description</t>
  </si>
  <si>
    <t>Action</t>
  </si>
  <si>
    <t>SqFt</t>
  </si>
  <si>
    <t>Add</t>
  </si>
  <si>
    <t>Inactivate</t>
  </si>
  <si>
    <t>LX-0055-03-PC0356</t>
  </si>
  <si>
    <t>LX-0055-01-114</t>
  </si>
  <si>
    <t>LX-0055-01-114A</t>
  </si>
  <si>
    <t>LX-0055-01-114B</t>
  </si>
  <si>
    <t>LX-0055-01-114C</t>
  </si>
  <si>
    <t>LX-0055-01-114D</t>
  </si>
  <si>
    <t>LX-0055-01-137A</t>
  </si>
  <si>
    <t>LX-0055-02-200F</t>
  </si>
  <si>
    <t>LX-0055-03-PC0344</t>
  </si>
  <si>
    <t>CHEMISTRY-PHYSICS - Room 114</t>
  </si>
  <si>
    <t>CHEMISTRY-PHYSICS - Room 114A</t>
  </si>
  <si>
    <t>CHEMISTRY-PHYSICS - Room 114B</t>
  </si>
  <si>
    <t>CHEMISTRY-PHYSICS - Room 114C</t>
  </si>
  <si>
    <t>CHEMISTRY-PHYSICS - Room 114D</t>
  </si>
  <si>
    <t>CHEMISTRY-PHYSICS - Room 137A</t>
  </si>
  <si>
    <t>CHEMISTRY-PHYSICS - Room PC356</t>
  </si>
  <si>
    <t>CHEMISTRY-PHYSICS - Room PC344</t>
  </si>
  <si>
    <t>CHEMISTRY-PHYSICS - CommCloset 200F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</si>
</sst>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2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22" fillId="0" borderId="0" xfId="43" applyNumberFormat="1" applyAlignment="1" applyProtection="1">
      <alignment horizontal="left"/>
      <protection locked="0"/>
    </xf>
    <xf numFmtId="0" fontId="22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  <xf numFmtId="0" fontId="21" fillId="0" borderId="0" xfId="43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BldgID_yyyymm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>
            <v>0</v>
          </cell>
          <cell r="B441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topLeftCell="A7" zoomScale="90" zoomScaleNormal="90" workbookViewId="0">
      <selection activeCell="C27" sqref="C2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2" t="s">
        <v>65</v>
      </c>
      <c r="C1" s="52"/>
      <c r="F1" s="18" t="s">
        <v>10</v>
      </c>
      <c r="G1" s="19">
        <v>41904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3" t="str">
        <f>VLOOKUP(B1,BuildingList!A:B,2,FALSE)</f>
        <v>Chemistry-Physics Building</v>
      </c>
      <c r="C2" s="53"/>
      <c r="F2" s="25" t="s">
        <v>12</v>
      </c>
      <c r="G2" s="26" t="s">
        <v>62</v>
      </c>
      <c r="J2" s="15">
        <f>G28-J28</f>
        <v>10</v>
      </c>
      <c r="K2" s="15">
        <f>H28-M28</f>
        <v>11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9">
        <v>5</v>
      </c>
      <c r="B6" s="30" t="s">
        <v>82</v>
      </c>
      <c r="C6" s="11" t="s">
        <v>33</v>
      </c>
      <c r="D6" s="17" t="s">
        <v>6</v>
      </c>
      <c r="E6" s="35"/>
      <c r="F6" s="35"/>
      <c r="G6" s="35" t="s">
        <v>13</v>
      </c>
      <c r="H6" s="17" t="s">
        <v>56</v>
      </c>
      <c r="I6" s="11" t="s">
        <v>78</v>
      </c>
      <c r="J6" s="10">
        <f>IF(G7="No Change","N/A",IF(G7="New Tag Required",Lookup!F:F,IF(G7="Remove Old Tag",Lookup!F:F,IF(G7="N/A","N/A",""))))</f>
        <v>0</v>
      </c>
      <c r="K6" s="36"/>
      <c r="L6" s="10"/>
      <c r="M6" s="10" t="str">
        <f>IF(H7="No Change","N/A",IF(H7="New Tag Required",Lookup!F:F,IF(H7="Remove Old Sign",Lookup!F:F,IF(H7="N/A","N/A",""))))</f>
        <v/>
      </c>
      <c r="N6" s="36"/>
      <c r="O6" s="10"/>
    </row>
    <row r="7" spans="1:16" ht="43.2" x14ac:dyDescent="0.3">
      <c r="A7" s="30" t="s">
        <v>66</v>
      </c>
      <c r="B7" s="30" t="s">
        <v>82</v>
      </c>
      <c r="C7" s="11" t="s">
        <v>31</v>
      </c>
      <c r="D7" s="17" t="s">
        <v>6</v>
      </c>
      <c r="E7" s="35"/>
      <c r="F7" s="35"/>
      <c r="G7" s="35" t="s">
        <v>3</v>
      </c>
      <c r="H7" s="17" t="s">
        <v>18</v>
      </c>
      <c r="I7" s="11" t="s">
        <v>81</v>
      </c>
      <c r="J7" s="10">
        <f>IF(G8="No Change","N/A",IF(G8="New Tag Required",Lookup!F:F,IF(G8="Remove Old Tag",Lookup!F:F,IF(G8="N/A","N/A",""))))</f>
        <v>0</v>
      </c>
      <c r="K7" s="36"/>
      <c r="L7" s="10"/>
      <c r="M7" s="10" t="str">
        <f>IF(H8="No Change","N/A",IF(H8="New Tag Required",Lookup!F:F,IF(H8="Remove Old Sign",Lookup!F:F,IF(H8="N/A","N/A",""))))</f>
        <v/>
      </c>
      <c r="N7" s="36"/>
      <c r="O7" s="10"/>
    </row>
    <row r="8" spans="1:16" ht="43.2" x14ac:dyDescent="0.3">
      <c r="A8" s="50" t="s">
        <v>67</v>
      </c>
      <c r="B8" s="30" t="s">
        <v>82</v>
      </c>
      <c r="C8" s="11" t="s">
        <v>31</v>
      </c>
      <c r="D8" s="17" t="s">
        <v>6</v>
      </c>
      <c r="E8" s="35"/>
      <c r="G8" s="35" t="s">
        <v>3</v>
      </c>
      <c r="H8" s="17" t="s">
        <v>18</v>
      </c>
      <c r="I8" s="11" t="s">
        <v>80</v>
      </c>
      <c r="J8" s="10" t="str">
        <f>IF(G9="No Change","N/A",IF(G9="New Tag Required",Lookup!F:F,IF(G9="Remove Old Tag",Lookup!F:F,IF(G9="N/A","N/A",""))))</f>
        <v>N/A</v>
      </c>
      <c r="K8" s="36"/>
      <c r="L8" s="10"/>
      <c r="M8" s="10" t="str">
        <f>IF(H9="No Change","N/A",IF(H9="New Tag Required",Lookup!F:F,IF(H9="Remove Old Sign",Lookup!F:F,IF(H9="N/A","N/A",""))))</f>
        <v>N/A</v>
      </c>
      <c r="N8" s="36"/>
      <c r="O8" s="10"/>
    </row>
    <row r="9" spans="1:16" x14ac:dyDescent="0.3">
      <c r="A9" s="50" t="s">
        <v>87</v>
      </c>
      <c r="B9" s="30" t="s">
        <v>83</v>
      </c>
      <c r="C9" s="11" t="s">
        <v>33</v>
      </c>
      <c r="D9" s="17" t="s">
        <v>5</v>
      </c>
      <c r="E9" s="35">
        <v>208</v>
      </c>
      <c r="F9" s="17">
        <v>207</v>
      </c>
      <c r="G9" s="35" t="s">
        <v>13</v>
      </c>
      <c r="H9" s="17" t="s">
        <v>13</v>
      </c>
      <c r="I9" s="11" t="s">
        <v>88</v>
      </c>
      <c r="J9" s="10">
        <f>IF(G10="No Change","N/A",IF(G10="New Tag Required",Lookup!F:F,IF(G10="Remove Old Tag",Lookup!F:F,IF(G10="N/A","N/A",""))))</f>
        <v>0</v>
      </c>
      <c r="K9" s="36"/>
      <c r="L9" s="10"/>
      <c r="M9" s="10" t="str">
        <f>IF(H10="No Change","N/A",IF(H10="New Tag Required",Lookup!F:F,IF(H10="Remove Old Sign",Lookup!F:F,IF(H10="N/A","N/A",""))))</f>
        <v/>
      </c>
      <c r="N9" s="36"/>
      <c r="O9" s="10"/>
    </row>
    <row r="10" spans="1:16" ht="15" customHeight="1" x14ac:dyDescent="0.3">
      <c r="A10" s="51" t="s">
        <v>68</v>
      </c>
      <c r="B10" s="30" t="s">
        <v>83</v>
      </c>
      <c r="C10" s="11" t="s">
        <v>24</v>
      </c>
      <c r="D10" s="17" t="s">
        <v>5</v>
      </c>
      <c r="E10" s="35">
        <v>0</v>
      </c>
      <c r="F10" s="35">
        <v>644</v>
      </c>
      <c r="G10" s="35" t="s">
        <v>3</v>
      </c>
      <c r="H10" s="17" t="s">
        <v>18</v>
      </c>
      <c r="I10" s="11" t="s">
        <v>72</v>
      </c>
      <c r="J10" s="10">
        <f>IF(G11="No Change","N/A",IF(G11="New Tag Required",Lookup!F:F,IF(G11="Remove Old Tag",Lookup!F:F,IF(G11="N/A","N/A",""))))</f>
        <v>0</v>
      </c>
      <c r="K10" s="36"/>
      <c r="L10" s="10"/>
      <c r="M10" s="10" t="str">
        <f>IF(H11="No Change","N/A",IF(H11="New Tag Required",Lookup!F:F,IF(H11="Remove Old Sign",Lookup!F:F,IF(H11="N/A","N/A",""))))</f>
        <v/>
      </c>
      <c r="N10" s="36"/>
      <c r="O10" s="10"/>
    </row>
    <row r="11" spans="1:16" ht="28.8" x14ac:dyDescent="0.3">
      <c r="A11" s="50" t="s">
        <v>69</v>
      </c>
      <c r="B11" s="30" t="s">
        <v>83</v>
      </c>
      <c r="C11" s="11" t="s">
        <v>86</v>
      </c>
      <c r="D11" s="17" t="s">
        <v>5</v>
      </c>
      <c r="E11" s="38">
        <v>1983</v>
      </c>
      <c r="F11" s="38">
        <v>963</v>
      </c>
      <c r="G11" s="35" t="s">
        <v>3</v>
      </c>
      <c r="H11" s="17" t="s">
        <v>18</v>
      </c>
      <c r="I11" s="11" t="s">
        <v>72</v>
      </c>
      <c r="J11" s="10">
        <f>IF(G12="No Change","N/A",IF(G12="New Tag Required",Lookup!F:F,IF(G12="Remove Old Tag",Lookup!F:F,IF(G12="N/A","N/A",""))))</f>
        <v>0</v>
      </c>
      <c r="K11" s="36"/>
      <c r="L11" s="10"/>
      <c r="M11" s="10" t="str">
        <f>IF(H12="No Change","N/A",IF(H12="New Tag Required",Lookup!F:F,IF(H12="Remove Old Sign",Lookup!F:F,IF(H12="N/A","N/A",""))))</f>
        <v/>
      </c>
      <c r="N11" s="36"/>
      <c r="O11" s="10"/>
    </row>
    <row r="12" spans="1:16" x14ac:dyDescent="0.3">
      <c r="A12" s="39" t="s">
        <v>70</v>
      </c>
      <c r="B12" s="30" t="s">
        <v>83</v>
      </c>
      <c r="C12" s="11" t="s">
        <v>24</v>
      </c>
      <c r="D12" s="17" t="s">
        <v>5</v>
      </c>
      <c r="E12" s="35">
        <v>0</v>
      </c>
      <c r="F12" s="35">
        <v>229</v>
      </c>
      <c r="G12" s="35" t="s">
        <v>3</v>
      </c>
      <c r="H12" s="17" t="s">
        <v>18</v>
      </c>
      <c r="I12" s="11" t="s">
        <v>72</v>
      </c>
      <c r="J12" s="10">
        <f>IF(G13="No Change","N/A",IF(G13="New Tag Required",Lookup!F:F,IF(G13="Remove Old Tag",Lookup!F:F,IF(G13="N/A","N/A",""))))</f>
        <v>0</v>
      </c>
      <c r="K12" s="36"/>
      <c r="L12" s="10"/>
      <c r="M12" s="10" t="str">
        <f>IF(H13="No Change","N/A",IF(H13="New Tag Required",Lookup!F:F,IF(H13="Remove Old Sign",Lookup!F:F,IF(H13="N/A","N/A",""))))</f>
        <v/>
      </c>
      <c r="N12" s="36"/>
      <c r="O12" s="10"/>
    </row>
    <row r="13" spans="1:16" x14ac:dyDescent="0.3">
      <c r="A13" s="39" t="s">
        <v>71</v>
      </c>
      <c r="B13" s="30" t="s">
        <v>83</v>
      </c>
      <c r="C13" s="11" t="s">
        <v>24</v>
      </c>
      <c r="D13" s="17" t="s">
        <v>5</v>
      </c>
      <c r="E13" s="35">
        <v>0</v>
      </c>
      <c r="F13" s="35">
        <v>115</v>
      </c>
      <c r="G13" s="35" t="s">
        <v>3</v>
      </c>
      <c r="H13" s="17" t="s">
        <v>18</v>
      </c>
      <c r="I13" s="11" t="s">
        <v>72</v>
      </c>
      <c r="J13" s="10" t="str">
        <f>IF(G14="No Change","N/A",IF(G14="New Tag Required",Lookup!F:F,IF(G14="Remove Old Tag",Lookup!F:F,IF(G14="N/A","N/A",""))))</f>
        <v>N/A</v>
      </c>
      <c r="K13" s="36"/>
      <c r="L13" s="10"/>
      <c r="M13" s="10" t="str">
        <f>IF(H14="No Change","N/A",IF(H14="New Tag Required",Lookup!F:F,IF(H14="Remove Old Sign",Lookup!F:F,IF(H14="N/A","N/A",""))))</f>
        <v>N/A</v>
      </c>
      <c r="N13" s="36"/>
      <c r="O13" s="10"/>
    </row>
    <row r="14" spans="1:16" x14ac:dyDescent="0.3">
      <c r="A14" s="37">
        <v>137</v>
      </c>
      <c r="B14" s="30" t="s">
        <v>83</v>
      </c>
      <c r="C14" s="11" t="s">
        <v>51</v>
      </c>
      <c r="D14" s="17" t="s">
        <v>5</v>
      </c>
      <c r="E14" s="35">
        <v>1486</v>
      </c>
      <c r="F14" s="35">
        <v>1626</v>
      </c>
      <c r="G14" s="35" t="s">
        <v>13</v>
      </c>
      <c r="H14" s="17" t="s">
        <v>13</v>
      </c>
      <c r="I14" s="11" t="s">
        <v>79</v>
      </c>
      <c r="J14" s="10">
        <f>IF(G15="No Change","N/A",IF(G15="New Tag Required",Lookup!F:F,IF(G15="Remove Old Tag",Lookup!F:F,IF(G15="N/A","N/A",""))))</f>
        <v>0</v>
      </c>
      <c r="K14" s="40"/>
      <c r="L14" s="11"/>
      <c r="M14" s="10" t="str">
        <f>IF(H15="No Change","N/A",IF(H15="New Tag Required",Lookup!F:F,IF(H15="Remove Old Sign",Lookup!F:F,IF(H15="N/A","N/A",""))))</f>
        <v>N/A</v>
      </c>
      <c r="N14" s="40"/>
      <c r="O14" s="11"/>
    </row>
    <row r="15" spans="1:16" x14ac:dyDescent="0.3">
      <c r="A15" s="39" t="s">
        <v>75</v>
      </c>
      <c r="B15" s="30" t="s">
        <v>83</v>
      </c>
      <c r="C15" s="11" t="s">
        <v>53</v>
      </c>
      <c r="D15" s="17" t="s">
        <v>5</v>
      </c>
      <c r="E15" s="35">
        <v>90</v>
      </c>
      <c r="F15" s="35">
        <v>0</v>
      </c>
      <c r="G15" s="35" t="s">
        <v>55</v>
      </c>
      <c r="H15" s="17" t="s">
        <v>13</v>
      </c>
      <c r="I15" s="11" t="s">
        <v>76</v>
      </c>
      <c r="J15" s="10" t="str">
        <f>IF(G16="No Change","N/A",IF(G16="New Tag Required",Lookup!F:F,IF(G16="Remove Old Tag",Lookup!F:F,IF(G16="N/A","N/A",""))))</f>
        <v>N/A</v>
      </c>
      <c r="K15" s="40"/>
      <c r="L15" s="11"/>
      <c r="M15" s="10" t="str">
        <f>IF(H16="No Change","N/A",IF(H16="New Tag Required",Lookup!F:F,IF(H16="Remove Old Sign",Lookup!F:F,IF(H16="N/A","N/A",""))))</f>
        <v/>
      </c>
      <c r="N15" s="40"/>
      <c r="O15" s="11"/>
    </row>
    <row r="16" spans="1:16" x14ac:dyDescent="0.3">
      <c r="A16" s="39" t="s">
        <v>74</v>
      </c>
      <c r="B16" s="30" t="s">
        <v>83</v>
      </c>
      <c r="C16" s="11" t="s">
        <v>31</v>
      </c>
      <c r="D16" s="17" t="s">
        <v>6</v>
      </c>
      <c r="E16" s="35"/>
      <c r="F16" s="35"/>
      <c r="G16" s="35" t="s">
        <v>2</v>
      </c>
      <c r="H16" s="17" t="s">
        <v>18</v>
      </c>
      <c r="I16" s="11" t="s">
        <v>89</v>
      </c>
      <c r="J16" s="10" t="str">
        <f>IF(G17="No Change","N/A",IF(G17="New Tag Required",Lookup!F:F,IF(G17="Remove Old Tag",Lookup!F:F,IF(G17="N/A","N/A",""))))</f>
        <v>N/A</v>
      </c>
      <c r="K16" s="40"/>
      <c r="L16" s="11"/>
      <c r="M16" s="10" t="str">
        <f>IF(H17="No Change","N/A",IF(H17="New Tag Required",Lookup!F:F,IF(H17="Remove Old Sign",Lookup!F:F,IF(H17="N/A","N/A",""))))</f>
        <v/>
      </c>
      <c r="N16" s="40"/>
      <c r="O16" s="11"/>
    </row>
    <row r="17" spans="1:15" x14ac:dyDescent="0.3">
      <c r="A17" s="39" t="s">
        <v>73</v>
      </c>
      <c r="B17" s="30" t="s">
        <v>83</v>
      </c>
      <c r="C17" s="11" t="s">
        <v>31</v>
      </c>
      <c r="D17" s="17" t="s">
        <v>6</v>
      </c>
      <c r="E17" s="35"/>
      <c r="F17" s="35"/>
      <c r="G17" s="35" t="s">
        <v>2</v>
      </c>
      <c r="H17" s="17" t="s">
        <v>18</v>
      </c>
      <c r="I17" s="11" t="s">
        <v>90</v>
      </c>
      <c r="J17" s="10">
        <f>IF(G18="No Change","N/A",IF(G18="New Tag Required",Lookup!F:F,IF(G18="Remove Old Tag",Lookup!F:F,IF(G18="N/A","N/A",""))))</f>
        <v>0</v>
      </c>
      <c r="K17" s="40"/>
      <c r="L17" s="11"/>
      <c r="M17" s="10" t="str">
        <f>IF(H18="No Change","N/A",IF(H18="New Tag Required",Lookup!F:F,IF(H18="Remove Old Sign",Lookup!F:F,IF(H18="N/A","N/A",""))))</f>
        <v/>
      </c>
      <c r="N17" s="40"/>
      <c r="O17" s="11"/>
    </row>
    <row r="18" spans="1:15" ht="28.8" x14ac:dyDescent="0.3">
      <c r="A18" s="39" t="s">
        <v>97</v>
      </c>
      <c r="B18" s="30" t="s">
        <v>84</v>
      </c>
      <c r="C18" s="11" t="s">
        <v>52</v>
      </c>
      <c r="D18" s="17" t="s">
        <v>5</v>
      </c>
      <c r="E18" s="35">
        <v>0</v>
      </c>
      <c r="F18" s="35">
        <v>3</v>
      </c>
      <c r="G18" s="35" t="s">
        <v>3</v>
      </c>
      <c r="H18" s="17" t="s">
        <v>18</v>
      </c>
      <c r="I18" s="11" t="s">
        <v>91</v>
      </c>
      <c r="J18" s="10" t="str">
        <f>IF(G19="No Change","N/A",IF(G19="New Tag Required",Lookup!F:F,IF(G19="Remove Old Tag",Lookup!F:F,IF(G19="N/A","N/A",""))))</f>
        <v/>
      </c>
      <c r="K18" s="40"/>
      <c r="L18" s="11"/>
      <c r="M18" s="10" t="str">
        <f>IF(H19="No Change","N/A",IF(H19="New Tag Required",Lookup!F:F,IF(H19="Remove Old Sign",Lookup!F:F,IF(H19="N/A","N/A",""))))</f>
        <v/>
      </c>
      <c r="N18" s="40"/>
      <c r="O18" s="11"/>
    </row>
    <row r="19" spans="1:15" x14ac:dyDescent="0.3">
      <c r="A19" s="39" t="s">
        <v>92</v>
      </c>
      <c r="B19" s="30" t="s">
        <v>84</v>
      </c>
      <c r="C19" s="11" t="s">
        <v>51</v>
      </c>
      <c r="D19" s="17" t="s">
        <v>5</v>
      </c>
      <c r="E19" s="35">
        <v>2432</v>
      </c>
      <c r="F19" s="35">
        <v>2442</v>
      </c>
      <c r="G19" s="35"/>
      <c r="J19" s="10">
        <f>IF(G20="No Change","N/A",IF(G20="New Tag Required",Lookup!F:F,IF(G20="Remove Old Tag",Lookup!F:F,IF(G20="N/A","N/A",""))))</f>
        <v>0</v>
      </c>
      <c r="K19" s="40"/>
      <c r="L19" s="11"/>
      <c r="M19" s="10" t="str">
        <f>IF(H20="No Change","N/A",IF(H20="New Tag Required",Lookup!F:F,IF(H20="Remove Old Sign",Lookup!F:F,IF(H20="N/A","N/A",""))))</f>
        <v/>
      </c>
      <c r="N19" s="40"/>
      <c r="O19" s="11"/>
    </row>
    <row r="20" spans="1:15" x14ac:dyDescent="0.3">
      <c r="A20" s="39" t="s">
        <v>96</v>
      </c>
      <c r="B20" s="30" t="s">
        <v>85</v>
      </c>
      <c r="C20" s="11" t="s">
        <v>51</v>
      </c>
      <c r="D20" s="17" t="s">
        <v>5</v>
      </c>
      <c r="E20" s="35">
        <v>182</v>
      </c>
      <c r="F20" s="35">
        <v>183</v>
      </c>
      <c r="G20" s="35" t="s">
        <v>3</v>
      </c>
      <c r="H20" s="17" t="s">
        <v>18</v>
      </c>
      <c r="J20" s="10">
        <f>IF(G21="No Change","N/A",IF(G21="New Tag Required",Lookup!F:F,IF(G21="Remove Old Tag",Lookup!F:F,IF(G21="N/A","N/A",""))))</f>
        <v>0</v>
      </c>
      <c r="K20" s="40"/>
      <c r="L20" s="11"/>
      <c r="M20" s="10" t="str">
        <f>IF(H21="No Change","N/A",IF(H21="New Tag Required",Lookup!F:F,IF(H21="Remove Old Sign",Lookup!F:F,IF(H21="N/A","N/A",""))))</f>
        <v/>
      </c>
      <c r="N20" s="40"/>
      <c r="O20" s="11"/>
    </row>
    <row r="21" spans="1:15" x14ac:dyDescent="0.3">
      <c r="A21" s="39" t="s">
        <v>77</v>
      </c>
      <c r="B21" s="30" t="s">
        <v>85</v>
      </c>
      <c r="C21" s="11" t="s">
        <v>51</v>
      </c>
      <c r="D21" s="17" t="s">
        <v>5</v>
      </c>
      <c r="E21" s="17">
        <v>399</v>
      </c>
      <c r="F21" s="17">
        <v>417</v>
      </c>
      <c r="G21" s="35" t="s">
        <v>3</v>
      </c>
      <c r="H21" s="17" t="s">
        <v>18</v>
      </c>
      <c r="I21" s="11" t="s">
        <v>94</v>
      </c>
      <c r="J21" s="10" t="str">
        <f>IF(G22="No Change","N/A",IF(G22="New Tag Required",Lookup!F:F,IF(G22="Remove Old Tag",Lookup!F:F,IF(G22="N/A","N/A",""))))</f>
        <v>N/A</v>
      </c>
      <c r="K21" s="40"/>
      <c r="L21" s="11"/>
      <c r="M21" s="10" t="str">
        <f>IF(H22="No Change","N/A",IF(H22="New Tag Required",Lookup!F:F,IF(H22="Remove Old Sign",Lookup!F:F,IF(H22="N/A","N/A",""))))</f>
        <v>N/A</v>
      </c>
      <c r="N21" s="42"/>
    </row>
    <row r="22" spans="1:15" x14ac:dyDescent="0.3">
      <c r="A22" s="17" t="s">
        <v>93</v>
      </c>
      <c r="B22" s="30" t="s">
        <v>85</v>
      </c>
      <c r="C22" s="11" t="s">
        <v>22</v>
      </c>
      <c r="D22" s="17" t="s">
        <v>5</v>
      </c>
      <c r="E22" s="17">
        <v>700</v>
      </c>
      <c r="F22" s="17">
        <v>564</v>
      </c>
      <c r="G22" s="35" t="s">
        <v>13</v>
      </c>
      <c r="H22" s="17" t="s">
        <v>13</v>
      </c>
      <c r="J22" s="10">
        <f>IF(G23="No Change","N/A",IF(G23="New Tag Required",Lookup!F:F,IF(G23="Remove Old Tag",Lookup!F:F,IF(G23="N/A","N/A",""))))</f>
        <v>0</v>
      </c>
      <c r="K22" s="40"/>
      <c r="L22" s="11"/>
      <c r="M22" s="10" t="str">
        <f>IF(H23="No Change","N/A",IF(H23="New Tag Required",Lookup!F:F,IF(H23="Remove Old Sign",Lookup!F:F,IF(H23="N/A","N/A",""))))</f>
        <v>N/A</v>
      </c>
      <c r="N22" s="42"/>
    </row>
    <row r="23" spans="1:15" x14ac:dyDescent="0.3">
      <c r="A23" s="17" t="s">
        <v>95</v>
      </c>
      <c r="B23" s="30" t="s">
        <v>85</v>
      </c>
      <c r="C23" s="11" t="s">
        <v>24</v>
      </c>
      <c r="D23" s="17" t="s">
        <v>5</v>
      </c>
      <c r="E23" s="17">
        <v>0</v>
      </c>
      <c r="F23" s="17">
        <v>114</v>
      </c>
      <c r="G23" s="35" t="s">
        <v>3</v>
      </c>
      <c r="H23" s="17" t="s">
        <v>13</v>
      </c>
      <c r="J23" s="10" t="str">
        <f>IF(G24="No Change","N/A",IF(G24="New Tag Required",Lookup!F:F,IF(G24="Remove Old Tag",Lookup!F:F,IF(G24="N/A","N/A",""))))</f>
        <v/>
      </c>
      <c r="K23" s="40"/>
      <c r="L23" s="11"/>
      <c r="M23" s="10" t="str">
        <f>IF(H24="No Change","N/A",IF(H24="New Tag Required",Lookup!F:F,IF(H24="Remove Old Sign",Lookup!F:F,IF(H24="N/A","N/A",""))))</f>
        <v/>
      </c>
      <c r="N23" s="42"/>
    </row>
    <row r="24" spans="1:15" x14ac:dyDescent="0.3">
      <c r="A24" s="37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2"/>
    </row>
    <row r="25" spans="1:15" x14ac:dyDescent="0.3">
      <c r="A25" s="37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ht="15" thickBot="1" x14ac:dyDescent="0.35">
      <c r="A26" s="37"/>
      <c r="C26" s="11"/>
      <c r="E26" s="35"/>
      <c r="F26" s="35"/>
      <c r="G26" s="35"/>
      <c r="K26" s="42"/>
      <c r="N26" s="42"/>
    </row>
    <row r="27" spans="1:15" ht="43.2" x14ac:dyDescent="0.3">
      <c r="A27" s="37"/>
      <c r="C27" s="11"/>
      <c r="E27" s="35"/>
      <c r="F27" s="35"/>
      <c r="G27" s="43" t="s">
        <v>47</v>
      </c>
      <c r="H27" s="44" t="s">
        <v>48</v>
      </c>
      <c r="J27" s="45" t="s">
        <v>42</v>
      </c>
      <c r="K27" s="10"/>
      <c r="L27" s="10"/>
      <c r="M27" s="45" t="s">
        <v>43</v>
      </c>
    </row>
    <row r="28" spans="1:15" ht="15" thickBot="1" x14ac:dyDescent="0.35">
      <c r="A28" s="37"/>
      <c r="C28" s="11"/>
      <c r="E28" s="35"/>
      <c r="F28" s="35"/>
      <c r="G28" s="14">
        <f>COUNTIF(G7:G27,"New Tag Required")</f>
        <v>10</v>
      </c>
      <c r="H28" s="13">
        <f>COUNTIF(H7:H27,"New Sign Required")</f>
        <v>11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5" x14ac:dyDescent="0.3">
      <c r="A29" s="37"/>
      <c r="C29" s="11"/>
      <c r="E29" s="35"/>
      <c r="F29" s="35"/>
      <c r="G29" s="35"/>
    </row>
    <row r="30" spans="1:15" x14ac:dyDescent="0.3">
      <c r="A30" s="37"/>
      <c r="C30" s="11"/>
      <c r="E30" s="35"/>
      <c r="F30" s="35"/>
      <c r="G30" s="35"/>
    </row>
    <row r="31" spans="1:15" x14ac:dyDescent="0.3">
      <c r="A31" s="37"/>
      <c r="C31" s="11"/>
      <c r="E31" s="35"/>
      <c r="F31" s="35"/>
      <c r="G31" s="35"/>
    </row>
    <row r="32" spans="1:15" x14ac:dyDescent="0.3">
      <c r="A32" s="37"/>
      <c r="C32" s="11"/>
      <c r="E32" s="35"/>
      <c r="F32" s="35"/>
      <c r="G32" s="35"/>
    </row>
    <row r="33" spans="1:9" x14ac:dyDescent="0.3">
      <c r="A33" s="37"/>
      <c r="C33" s="11"/>
      <c r="E33" s="35"/>
      <c r="F33" s="35"/>
      <c r="G33" s="35"/>
    </row>
    <row r="34" spans="1:9" x14ac:dyDescent="0.3">
      <c r="A34" s="37"/>
      <c r="C34" s="11"/>
      <c r="E34" s="35"/>
      <c r="F34" s="35"/>
      <c r="G34" s="35"/>
    </row>
    <row r="35" spans="1:9" x14ac:dyDescent="0.3">
      <c r="A35" s="17"/>
      <c r="B35" s="17"/>
      <c r="I35" s="17"/>
    </row>
    <row r="36" spans="1:9" x14ac:dyDescent="0.3">
      <c r="A36" s="17"/>
      <c r="B36" s="17"/>
      <c r="I36" s="17"/>
    </row>
    <row r="37" spans="1:9" x14ac:dyDescent="0.3">
      <c r="A37" s="17"/>
      <c r="B37" s="17"/>
      <c r="I37" s="17"/>
    </row>
    <row r="38" spans="1:9" x14ac:dyDescent="0.3">
      <c r="A38" s="17"/>
      <c r="B38" s="17"/>
      <c r="I38" s="17"/>
    </row>
    <row r="39" spans="1:9" x14ac:dyDescent="0.3">
      <c r="A39" s="17"/>
      <c r="B39" s="17"/>
      <c r="I39" s="17"/>
    </row>
    <row r="40" spans="1:9" x14ac:dyDescent="0.3">
      <c r="A40" s="17"/>
      <c r="B40" s="17"/>
      <c r="I40" s="17"/>
    </row>
    <row r="41" spans="1:9" x14ac:dyDescent="0.3">
      <c r="A41" s="46"/>
      <c r="C41" s="11"/>
      <c r="E41" s="35"/>
      <c r="F41" s="35"/>
      <c r="G41" s="35"/>
    </row>
    <row r="42" spans="1:9" x14ac:dyDescent="0.3">
      <c r="A42" s="46"/>
      <c r="C42" s="11"/>
      <c r="E42" s="35"/>
      <c r="F42" s="35"/>
      <c r="G42" s="35"/>
    </row>
    <row r="43" spans="1:9" x14ac:dyDescent="0.3">
      <c r="A43" s="46"/>
      <c r="C43" s="11"/>
      <c r="E43" s="35"/>
      <c r="F43" s="35"/>
      <c r="G43" s="35"/>
    </row>
    <row r="44" spans="1:9" x14ac:dyDescent="0.3">
      <c r="A44" s="46"/>
      <c r="C44" s="11"/>
      <c r="E44" s="35"/>
      <c r="F44" s="35"/>
      <c r="G44" s="35"/>
    </row>
    <row r="45" spans="1:9" x14ac:dyDescent="0.3">
      <c r="A45" s="47"/>
      <c r="C45" s="11"/>
      <c r="E45" s="35"/>
      <c r="F45" s="41"/>
      <c r="G45" s="35"/>
    </row>
    <row r="46" spans="1:9" x14ac:dyDescent="0.3">
      <c r="A46" s="46"/>
      <c r="C46" s="11"/>
      <c r="E46" s="35"/>
      <c r="F46" s="35"/>
      <c r="G46" s="35"/>
    </row>
    <row r="47" spans="1:9" x14ac:dyDescent="0.3">
      <c r="A47" s="46"/>
      <c r="C47" s="11"/>
      <c r="E47" s="35"/>
      <c r="F47" s="35"/>
      <c r="G47" s="35"/>
    </row>
    <row r="48" spans="1:9" x14ac:dyDescent="0.3">
      <c r="A48" s="37"/>
      <c r="C48" s="11"/>
      <c r="E48" s="35"/>
      <c r="F48" s="35"/>
      <c r="G48" s="35"/>
    </row>
    <row r="49" spans="1:3" x14ac:dyDescent="0.3">
      <c r="A49" s="37"/>
      <c r="C49" s="11"/>
    </row>
    <row r="50" spans="1:3" x14ac:dyDescent="0.3">
      <c r="C50" s="11"/>
    </row>
    <row r="51" spans="1:3" x14ac:dyDescent="0.3">
      <c r="C51" s="11"/>
    </row>
    <row r="52" spans="1:3" x14ac:dyDescent="0.3">
      <c r="C52" s="11"/>
    </row>
    <row r="53" spans="1:3" x14ac:dyDescent="0.3">
      <c r="C53" s="11"/>
    </row>
    <row r="54" spans="1:3" x14ac:dyDescent="0.3">
      <c r="C54" s="11"/>
    </row>
    <row r="55" spans="1:3" x14ac:dyDescent="0.3">
      <c r="C55" s="11"/>
    </row>
    <row r="56" spans="1:3" x14ac:dyDescent="0.3">
      <c r="C56" s="11"/>
    </row>
    <row r="57" spans="1:3" x14ac:dyDescent="0.3">
      <c r="C57" s="11"/>
    </row>
    <row r="58" spans="1:3" x14ac:dyDescent="0.3">
      <c r="C58" s="11"/>
    </row>
    <row r="59" spans="1:3" x14ac:dyDescent="0.3">
      <c r="C59" s="11"/>
    </row>
    <row r="60" spans="1:3" x14ac:dyDescent="0.3">
      <c r="C60" s="11"/>
    </row>
    <row r="61" spans="1:3" x14ac:dyDescent="0.3">
      <c r="C61" s="11"/>
    </row>
    <row r="62" spans="1:3" x14ac:dyDescent="0.3">
      <c r="C62" s="11"/>
    </row>
    <row r="63" spans="1:3" x14ac:dyDescent="0.3">
      <c r="C63" s="11"/>
    </row>
    <row r="64" spans="1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194" spans="3:3" x14ac:dyDescent="0.3">
      <c r="C194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6 G24:G26 G33:G34 G41:G47 G12:G20">
    <cfRule type="containsText" dxfId="76" priority="194" operator="containsText" text="New Tag Required">
      <formula>NOT(ISERROR(SEARCH("New Tag Required",G6)))</formula>
    </cfRule>
  </conditionalFormatting>
  <conditionalFormatting sqref="D10 D6:D7 D24:D34 D41:D93 D12:D20">
    <cfRule type="containsText" dxfId="75" priority="193" operator="containsText" text="Yes">
      <formula>NOT(ISERROR(SEARCH("Yes",D6)))</formula>
    </cfRule>
  </conditionalFormatting>
  <conditionalFormatting sqref="H194:H415 H6 H24:H26 H33:H34 H41:H93 H12:H20">
    <cfRule type="containsText" dxfId="74" priority="181" operator="containsText" text="New Sign Required">
      <formula>NOT(ISERROR(SEARCH("New Sign Required",H6)))</formula>
    </cfRule>
  </conditionalFormatting>
  <conditionalFormatting sqref="G33:G34 G6:H6 G41:G93 G24:H26 G12:H20">
    <cfRule type="containsText" dxfId="73" priority="180" operator="containsText" text="Action Required">
      <formula>NOT(ISERROR(SEARCH("Action Required",G6)))</formula>
    </cfRule>
  </conditionalFormatting>
  <conditionalFormatting sqref="H33:H34 H41:H93">
    <cfRule type="containsText" dxfId="72" priority="179" operator="containsText" text="Action Required">
      <formula>NOT(ISERROR(SEARCH("Action Required",H33)))</formula>
    </cfRule>
  </conditionalFormatting>
  <conditionalFormatting sqref="G7 G29:G32">
    <cfRule type="containsText" dxfId="71" priority="121" operator="containsText" text="New Tag Required">
      <formula>NOT(ISERROR(SEARCH("New Tag Required",G7)))</formula>
    </cfRule>
  </conditionalFormatting>
  <conditionalFormatting sqref="H7 H29:H32">
    <cfRule type="containsText" dxfId="70" priority="119" operator="containsText" text="New Sign Required">
      <formula>NOT(ISERROR(SEARCH("New Sign Required",H7)))</formula>
    </cfRule>
  </conditionalFormatting>
  <conditionalFormatting sqref="G7 G29:G32">
    <cfRule type="containsText" dxfId="69" priority="118" operator="containsText" text="Action Required">
      <formula>NOT(ISERROR(SEARCH("Action Required",G7)))</formula>
    </cfRule>
  </conditionalFormatting>
  <conditionalFormatting sqref="H7 H29:H32">
    <cfRule type="containsText" dxfId="68" priority="117" operator="containsText" text="Action Required">
      <formula>NOT(ISERROR(SEARCH("Action Required",H7)))</formula>
    </cfRule>
  </conditionalFormatting>
  <conditionalFormatting sqref="G7">
    <cfRule type="containsText" dxfId="67" priority="116" operator="containsText" text="New Tag Required">
      <formula>NOT(ISERROR(SEARCH("New Tag Required",G7)))</formula>
    </cfRule>
  </conditionalFormatting>
  <conditionalFormatting sqref="D7">
    <cfRule type="containsText" dxfId="66" priority="115" operator="containsText" text="Yes">
      <formula>NOT(ISERROR(SEARCH("Yes",D7)))</formula>
    </cfRule>
  </conditionalFormatting>
  <conditionalFormatting sqref="G7">
    <cfRule type="containsText" dxfId="65" priority="114" operator="containsText" text="Action Required">
      <formula>NOT(ISERROR(SEARCH("Action Required",G7)))</formula>
    </cfRule>
  </conditionalFormatting>
  <conditionalFormatting sqref="D94:D193">
    <cfRule type="containsText" dxfId="64" priority="113" operator="containsText" text="Yes">
      <formula>NOT(ISERROR(SEARCH("Yes",D94)))</formula>
    </cfRule>
  </conditionalFormatting>
  <conditionalFormatting sqref="H94:H193">
    <cfRule type="containsText" dxfId="63" priority="112" operator="containsText" text="New Sign Required">
      <formula>NOT(ISERROR(SEARCH("New Sign Required",H94)))</formula>
    </cfRule>
  </conditionalFormatting>
  <conditionalFormatting sqref="G94:G193">
    <cfRule type="containsText" dxfId="62" priority="111" operator="containsText" text="Action Required">
      <formula>NOT(ISERROR(SEARCH("Action Required",G94)))</formula>
    </cfRule>
  </conditionalFormatting>
  <conditionalFormatting sqref="H94:H193">
    <cfRule type="containsText" dxfId="61" priority="110" operator="containsText" text="Action Required">
      <formula>NOT(ISERROR(SEARCH("Action Required",H94)))</formula>
    </cfRule>
  </conditionalFormatting>
  <conditionalFormatting sqref="D11">
    <cfRule type="containsText" dxfId="60" priority="107" operator="containsText" text="Yes">
      <formula>NOT(ISERROR(SEARCH("Yes",D11)))</formula>
    </cfRule>
  </conditionalFormatting>
  <conditionalFormatting sqref="G11">
    <cfRule type="containsText" dxfId="59" priority="77" operator="containsText" text="Action Required">
      <formula>NOT(ISERROR(SEARCH("Action Required",G11)))</formula>
    </cfRule>
  </conditionalFormatting>
  <conditionalFormatting sqref="G10">
    <cfRule type="containsText" dxfId="58" priority="91" operator="containsText" text="New Tag Required">
      <formula>NOT(ISERROR(SEARCH("New Tag Required",G10)))</formula>
    </cfRule>
  </conditionalFormatting>
  <conditionalFormatting sqref="H10">
    <cfRule type="containsText" dxfId="57" priority="90" operator="containsText" text="New Sign Required">
      <formula>NOT(ISERROR(SEARCH("New Sign Required",H10)))</formula>
    </cfRule>
  </conditionalFormatting>
  <conditionalFormatting sqref="G10">
    <cfRule type="containsText" dxfId="56" priority="89" operator="containsText" text="Action Required">
      <formula>NOT(ISERROR(SEARCH("Action Required",G10)))</formula>
    </cfRule>
  </conditionalFormatting>
  <conditionalFormatting sqref="H10">
    <cfRule type="containsText" dxfId="55" priority="88" operator="containsText" text="Action Required">
      <formula>NOT(ISERROR(SEARCH("Action Required",H10)))</formula>
    </cfRule>
  </conditionalFormatting>
  <conditionalFormatting sqref="J2:N2">
    <cfRule type="cellIs" dxfId="54" priority="87" operator="notEqual">
      <formula>0</formula>
    </cfRule>
  </conditionalFormatting>
  <conditionalFormatting sqref="J6:J25">
    <cfRule type="cellIs" dxfId="53" priority="86" operator="equal">
      <formula>0</formula>
    </cfRule>
  </conditionalFormatting>
  <conditionalFormatting sqref="M6:M25">
    <cfRule type="cellIs" dxfId="52" priority="85" operator="equal">
      <formula>0</formula>
    </cfRule>
  </conditionalFormatting>
  <conditionalFormatting sqref="J6:J25 M6:M25">
    <cfRule type="cellIs" dxfId="51" priority="82" operator="equal">
      <formula>"In Progress"</formula>
    </cfRule>
    <cfRule type="cellIs" dxfId="50" priority="83" operator="equal">
      <formula>"Log Issues"</formula>
    </cfRule>
    <cfRule type="cellIs" dxfId="49" priority="84" operator="equal">
      <formula>"N/A"</formula>
    </cfRule>
  </conditionalFormatting>
  <conditionalFormatting sqref="K6:L13">
    <cfRule type="expression" dxfId="48" priority="81">
      <formula>$J6="Log Issues"</formula>
    </cfRule>
  </conditionalFormatting>
  <conditionalFormatting sqref="N6:N13">
    <cfRule type="expression" dxfId="47" priority="80">
      <formula>$M6="Log Issues"</formula>
    </cfRule>
  </conditionalFormatting>
  <conditionalFormatting sqref="G11">
    <cfRule type="containsText" dxfId="46" priority="79" operator="containsText" text="New Tag Required">
      <formula>NOT(ISERROR(SEARCH("New Tag Required",G11)))</formula>
    </cfRule>
  </conditionalFormatting>
  <conditionalFormatting sqref="H11">
    <cfRule type="containsText" dxfId="45" priority="78" operator="containsText" text="New Sign Required">
      <formula>NOT(ISERROR(SEARCH("New Sign Required",H11)))</formula>
    </cfRule>
  </conditionalFormatting>
  <conditionalFormatting sqref="H11">
    <cfRule type="containsText" dxfId="44" priority="76" operator="containsText" text="Action Required">
      <formula>NOT(ISERROR(SEARCH("Action Required",H11)))</formula>
    </cfRule>
  </conditionalFormatting>
  <conditionalFormatting sqref="H1:H7 H24:H34 H41:H1048576 H10:H20">
    <cfRule type="containsText" dxfId="43" priority="74" operator="containsText" text="Remove Old Sign">
      <formula>NOT(ISERROR(SEARCH("Remove Old Sign",H1)))</formula>
    </cfRule>
    <cfRule type="containsText" dxfId="42" priority="75" operator="containsText" text="Move Sign to New Location">
      <formula>NOT(ISERROR(SEARCH("Move Sign to New Location",H1)))</formula>
    </cfRule>
  </conditionalFormatting>
  <conditionalFormatting sqref="G1:G7 G24:G34 G41:G1048576 G10:G20">
    <cfRule type="containsText" dxfId="41" priority="73" operator="containsText" text="Remove Old Tag">
      <formula>NOT(ISERROR(SEARCH("Remove Old Tag",G1)))</formula>
    </cfRule>
  </conditionalFormatting>
  <conditionalFormatting sqref="D8:D9">
    <cfRule type="containsText" dxfId="40" priority="72" operator="containsText" text="Yes">
      <formula>NOT(ISERROR(SEARCH("Yes",D8)))</formula>
    </cfRule>
  </conditionalFormatting>
  <conditionalFormatting sqref="G8:G9">
    <cfRule type="containsText" dxfId="39" priority="57" operator="containsText" text="New Tag Required">
      <formula>NOT(ISERROR(SEARCH("New Tag Required",G8)))</formula>
    </cfRule>
  </conditionalFormatting>
  <conditionalFormatting sqref="G8:G9">
    <cfRule type="containsText" dxfId="38" priority="56" operator="containsText" text="Action Required">
      <formula>NOT(ISERROR(SEARCH("Action Required",G8)))</formula>
    </cfRule>
  </conditionalFormatting>
  <conditionalFormatting sqref="G8:G9">
    <cfRule type="containsText" dxfId="37" priority="55" operator="containsText" text="Remove Old Tag">
      <formula>NOT(ISERROR(SEARCH("Remove Old Tag",G8)))</formula>
    </cfRule>
  </conditionalFormatting>
  <conditionalFormatting sqref="H8:H9">
    <cfRule type="containsText" dxfId="36" priority="54" operator="containsText" text="New Sign Required">
      <formula>NOT(ISERROR(SEARCH("New Sign Required",H8)))</formula>
    </cfRule>
  </conditionalFormatting>
  <conditionalFormatting sqref="H8:H9">
    <cfRule type="containsText" dxfId="35" priority="53" operator="containsText" text="Action Required">
      <formula>NOT(ISERROR(SEARCH("Action Required",H8)))</formula>
    </cfRule>
  </conditionalFormatting>
  <conditionalFormatting sqref="H8:H9">
    <cfRule type="containsText" dxfId="34" priority="51" operator="containsText" text="Remove Old Sign">
      <formula>NOT(ISERROR(SEARCH("Remove Old Sign",H8)))</formula>
    </cfRule>
    <cfRule type="containsText" dxfId="33" priority="52" operator="containsText" text="Move Sign to New Location">
      <formula>NOT(ISERROR(SEARCH("Move Sign to New Location",H8)))</formula>
    </cfRule>
  </conditionalFormatting>
  <conditionalFormatting sqref="D21">
    <cfRule type="containsText" dxfId="32" priority="42" operator="containsText" text="Yes">
      <formula>NOT(ISERROR(SEARCH("Yes",D21)))</formula>
    </cfRule>
  </conditionalFormatting>
  <conditionalFormatting sqref="D22">
    <cfRule type="containsText" dxfId="31" priority="35" operator="containsText" text="Yes">
      <formula>NOT(ISERROR(SEARCH("Yes",D22)))</formula>
    </cfRule>
  </conditionalFormatting>
  <conditionalFormatting sqref="G21">
    <cfRule type="containsText" dxfId="30" priority="34" operator="containsText" text="New Tag Required">
      <formula>NOT(ISERROR(SEARCH("New Tag Required",G21)))</formula>
    </cfRule>
  </conditionalFormatting>
  <conditionalFormatting sqref="H21">
    <cfRule type="containsText" dxfId="29" priority="33" operator="containsText" text="New Sign Required">
      <formula>NOT(ISERROR(SEARCH("New Sign Required",H21)))</formula>
    </cfRule>
  </conditionalFormatting>
  <conditionalFormatting sqref="G21:H21">
    <cfRule type="containsText" dxfId="28" priority="32" operator="containsText" text="Action Required">
      <formula>NOT(ISERROR(SEARCH("Action Required",G21)))</formula>
    </cfRule>
  </conditionalFormatting>
  <conditionalFormatting sqref="H21">
    <cfRule type="containsText" dxfId="27" priority="25" operator="containsText" text="Remove Old Sign">
      <formula>NOT(ISERROR(SEARCH("Remove Old Sign",H21)))</formula>
    </cfRule>
    <cfRule type="containsText" dxfId="26" priority="26" operator="containsText" text="Move Sign to New Location">
      <formula>NOT(ISERROR(SEARCH("Move Sign to New Location",H21)))</formula>
    </cfRule>
  </conditionalFormatting>
  <conditionalFormatting sqref="G21">
    <cfRule type="containsText" dxfId="25" priority="24" operator="containsText" text="Remove Old Tag">
      <formula>NOT(ISERROR(SEARCH("Remove Old Tag",G21)))</formula>
    </cfRule>
  </conditionalFormatting>
  <conditionalFormatting sqref="G22">
    <cfRule type="containsText" dxfId="24" priority="23" operator="containsText" text="New Tag Required">
      <formula>NOT(ISERROR(SEARCH("New Tag Required",G22)))</formula>
    </cfRule>
  </conditionalFormatting>
  <conditionalFormatting sqref="H22">
    <cfRule type="containsText" dxfId="23" priority="22" operator="containsText" text="New Sign Required">
      <formula>NOT(ISERROR(SEARCH("New Sign Required",H22)))</formula>
    </cfRule>
  </conditionalFormatting>
  <conditionalFormatting sqref="G22:H22">
    <cfRule type="containsText" dxfId="22" priority="21" operator="containsText" text="Action Required">
      <formula>NOT(ISERROR(SEARCH("Action Required",G22)))</formula>
    </cfRule>
  </conditionalFormatting>
  <conditionalFormatting sqref="H22">
    <cfRule type="containsText" dxfId="21" priority="14" operator="containsText" text="Remove Old Sign">
      <formula>NOT(ISERROR(SEARCH("Remove Old Sign",H22)))</formula>
    </cfRule>
    <cfRule type="containsText" dxfId="20" priority="15" operator="containsText" text="Move Sign to New Location">
      <formula>NOT(ISERROR(SEARCH("Move Sign to New Location",H22)))</formula>
    </cfRule>
  </conditionalFormatting>
  <conditionalFormatting sqref="G22">
    <cfRule type="containsText" dxfId="19" priority="13" operator="containsText" text="Remove Old Tag">
      <formula>NOT(ISERROR(SEARCH("Remove Old Tag",G22)))</formula>
    </cfRule>
  </conditionalFormatting>
  <conditionalFormatting sqref="D23">
    <cfRule type="containsText" dxfId="18" priority="12" operator="containsText" text="Yes">
      <formula>NOT(ISERROR(SEARCH("Yes",D23)))</formula>
    </cfRule>
  </conditionalFormatting>
  <conditionalFormatting sqref="G23">
    <cfRule type="containsText" dxfId="17" priority="11" operator="containsText" text="New Tag Required">
      <formula>NOT(ISERROR(SEARCH("New Tag Required",G23)))</formula>
    </cfRule>
  </conditionalFormatting>
  <conditionalFormatting sqref="H23">
    <cfRule type="containsText" dxfId="16" priority="10" operator="containsText" text="New Sign Required">
      <formula>NOT(ISERROR(SEARCH("New Sign Required",H23)))</formula>
    </cfRule>
  </conditionalFormatting>
  <conditionalFormatting sqref="G23:H23">
    <cfRule type="containsText" dxfId="15" priority="9" operator="containsText" text="Action Required">
      <formula>NOT(ISERROR(SEARCH("Action Required",G23)))</formula>
    </cfRule>
  </conditionalFormatting>
  <conditionalFormatting sqref="H23">
    <cfRule type="containsText" dxfId="14" priority="2" operator="containsText" text="Remove Old Sign">
      <formula>NOT(ISERROR(SEARCH("Remove Old Sign",H23)))</formula>
    </cfRule>
    <cfRule type="containsText" dxfId="13" priority="3" operator="containsText" text="Move Sign to New Location">
      <formula>NOT(ISERROR(SEARCH("Move Sign to New Location",H23)))</formula>
    </cfRule>
  </conditionalFormatting>
  <conditionalFormatting sqref="G23">
    <cfRule type="containsText" dxfId="12" priority="1" operator="containsText" text="Remove Old Tag">
      <formula>NOT(ISERROR(SEARCH("Remove Old Tag",G23)))</formula>
    </cfRule>
  </conditionalFormatting>
  <dataValidations count="2">
    <dataValidation type="list" allowBlank="1" showInputMessage="1" showErrorMessage="1" sqref="D41:D68 D6:D34">
      <formula1>YesNo</formula1>
    </dataValidation>
    <dataValidation type="list" allowBlank="1" showInputMessage="1" showErrorMessage="1" sqref="H194:H39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 H29:H34 H41:H193</xm:sqref>
        </x14:dataValidation>
        <x14:dataValidation type="list" allowBlank="1" showInputMessage="1" showErrorMessage="1">
          <x14:formula1>
            <xm:f>Lookup!$A$1:$A$4</xm:f>
          </x14:formula1>
          <xm:sqref>G26 G29:G34 G41:G193</xm:sqref>
        </x14:dataValidation>
        <x14:dataValidation type="list" allowBlank="1" showInputMessage="1">
          <x14:formula1>
            <xm:f>Lookup!$E$1:$E$18</xm:f>
          </x14:formula1>
          <xm:sqref>C41:C193 C6:C34</xm:sqref>
        </x14:dataValidation>
        <x14:dataValidation type="list" allowBlank="1" showInputMessage="1" showErrorMessage="1">
          <x14:formula1>
            <xm:f>Lookup!$F$1:$F$7</xm:f>
          </x14:formula1>
          <xm:sqref>J6:J25</xm:sqref>
        </x14:dataValidation>
        <x14:dataValidation type="list" allowBlank="1" showInputMessage="1" showErrorMessage="1">
          <x14:formula1>
            <xm:f>Lookup!$F$1:$F$8</xm:f>
          </x14:formula1>
          <xm:sqref>M6:M25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O6:O13</xm:sqref>
        </x14:dataValidation>
        <x14:dataValidation type="list" allowBlank="1" showInputMessage="1" showErrorMessage="1">
          <x14:formula1>
            <xm:f>Lookup!$A$1:$A$8</xm:f>
          </x14:formula1>
          <xm:sqref>G6:G25</xm:sqref>
        </x14:dataValidation>
        <x14:dataValidation type="list" allowBlank="1" showInputMessage="1" showErrorMessage="1">
          <x14:formula1>
            <xm:f>Lookup!$D$1:$D$10</xm:f>
          </x14:formula1>
          <xm:sqref>H6:H25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zoomScale="90" zoomScaleNormal="90" workbookViewId="0">
      <selection activeCell="F6" sqref="F6:F14"/>
    </sheetView>
  </sheetViews>
  <sheetFormatPr defaultColWidth="9.109375" defaultRowHeight="14.4" x14ac:dyDescent="0.3"/>
  <cols>
    <col min="1" max="1" width="22.44140625" style="65" bestFit="1" customWidth="1"/>
    <col min="2" max="2" width="31.88671875" style="65" bestFit="1" customWidth="1"/>
    <col min="3" max="3" width="24" style="58" customWidth="1"/>
    <col min="4" max="4" width="14.33203125" style="58" bestFit="1" customWidth="1"/>
    <col min="5" max="5" width="15.6640625" style="58" customWidth="1"/>
    <col min="6" max="6" width="13.33203125" style="58" bestFit="1" customWidth="1"/>
    <col min="7" max="8" width="18.5546875" style="58" customWidth="1"/>
    <col min="9" max="16384" width="9.109375" style="58"/>
  </cols>
  <sheetData>
    <row r="1" spans="1:9" x14ac:dyDescent="0.3">
      <c r="A1" s="54" t="s">
        <v>7</v>
      </c>
      <c r="B1" s="55" t="str">
        <f>'KD Changes'!B1:C1</f>
        <v>0055</v>
      </c>
      <c r="C1" s="56"/>
      <c r="D1" s="18" t="s">
        <v>10</v>
      </c>
      <c r="E1" s="57">
        <f>'KD Changes'!G1</f>
        <v>41904</v>
      </c>
    </row>
    <row r="2" spans="1:9" ht="15" customHeight="1" x14ac:dyDescent="0.3">
      <c r="A2" s="60" t="s">
        <v>8</v>
      </c>
      <c r="B2" s="61" t="str">
        <f>VLOOKUP(B1,[4]BuildingList!A:B,2,FALSE)</f>
        <v>Chemistry-Physics Building</v>
      </c>
      <c r="C2" s="62"/>
      <c r="D2" s="63" t="s">
        <v>12</v>
      </c>
      <c r="E2" s="64" t="str">
        <f>'KD Changes'!G2</f>
        <v>Adam Davidson</v>
      </c>
    </row>
    <row r="5" spans="1:9" s="34" customFormat="1" ht="24" customHeight="1" thickBot="1" x14ac:dyDescent="0.35">
      <c r="A5" s="31" t="s">
        <v>98</v>
      </c>
      <c r="B5" s="33" t="s">
        <v>99</v>
      </c>
      <c r="C5" s="33" t="s">
        <v>100</v>
      </c>
      <c r="D5" s="33" t="s">
        <v>101</v>
      </c>
      <c r="E5" s="33" t="s">
        <v>17</v>
      </c>
    </row>
    <row r="6" spans="1:9" ht="15" thickTop="1" x14ac:dyDescent="0.3">
      <c r="A6" s="51" t="s">
        <v>105</v>
      </c>
      <c r="B6" s="66" t="s">
        <v>113</v>
      </c>
      <c r="C6" s="58" t="s">
        <v>103</v>
      </c>
      <c r="F6" s="73"/>
      <c r="G6" s="30"/>
      <c r="H6" s="11"/>
      <c r="I6" s="17"/>
    </row>
    <row r="7" spans="1:9" x14ac:dyDescent="0.3">
      <c r="A7" s="51" t="s">
        <v>106</v>
      </c>
      <c r="B7" s="66" t="s">
        <v>114</v>
      </c>
      <c r="C7" s="58" t="s">
        <v>102</v>
      </c>
      <c r="D7" s="58">
        <v>644</v>
      </c>
      <c r="F7" s="73"/>
      <c r="G7" s="30"/>
      <c r="H7" s="11"/>
      <c r="I7" s="35"/>
    </row>
    <row r="8" spans="1:9" x14ac:dyDescent="0.3">
      <c r="A8" s="50" t="s">
        <v>107</v>
      </c>
      <c r="B8" s="66" t="s">
        <v>115</v>
      </c>
      <c r="C8" s="58" t="s">
        <v>102</v>
      </c>
      <c r="D8" s="58">
        <v>963</v>
      </c>
      <c r="F8" s="73"/>
      <c r="G8" s="30"/>
      <c r="H8" s="11"/>
      <c r="I8" s="38"/>
    </row>
    <row r="9" spans="1:9" ht="15" customHeight="1" x14ac:dyDescent="0.3">
      <c r="A9" s="39" t="s">
        <v>108</v>
      </c>
      <c r="B9" s="66" t="s">
        <v>116</v>
      </c>
      <c r="C9" s="58" t="s">
        <v>102</v>
      </c>
      <c r="D9" s="58">
        <v>229</v>
      </c>
      <c r="F9" s="73"/>
      <c r="G9" s="30"/>
      <c r="H9" s="11"/>
      <c r="I9" s="35"/>
    </row>
    <row r="10" spans="1:9" x14ac:dyDescent="0.3">
      <c r="A10" s="39" t="s">
        <v>109</v>
      </c>
      <c r="B10" s="66" t="s">
        <v>117</v>
      </c>
      <c r="C10" s="58" t="s">
        <v>102</v>
      </c>
      <c r="D10" s="58">
        <v>115</v>
      </c>
      <c r="F10" s="73"/>
      <c r="G10" s="30"/>
      <c r="H10" s="11"/>
      <c r="I10" s="35"/>
    </row>
    <row r="11" spans="1:9" x14ac:dyDescent="0.3">
      <c r="A11" s="39" t="s">
        <v>110</v>
      </c>
      <c r="B11" s="66" t="s">
        <v>118</v>
      </c>
      <c r="C11" s="58" t="s">
        <v>103</v>
      </c>
      <c r="F11" s="73"/>
      <c r="G11" s="30"/>
      <c r="H11" s="11"/>
      <c r="I11" s="35"/>
    </row>
    <row r="12" spans="1:9" x14ac:dyDescent="0.3">
      <c r="A12" s="39" t="s">
        <v>111</v>
      </c>
      <c r="B12" s="66" t="s">
        <v>121</v>
      </c>
      <c r="C12" s="58" t="s">
        <v>102</v>
      </c>
      <c r="D12" s="58">
        <v>3</v>
      </c>
      <c r="F12" s="73"/>
      <c r="G12" s="30"/>
      <c r="H12" s="11"/>
      <c r="I12" s="35"/>
    </row>
    <row r="13" spans="1:9" x14ac:dyDescent="0.3">
      <c r="A13" s="17" t="s">
        <v>104</v>
      </c>
      <c r="B13" s="66" t="s">
        <v>119</v>
      </c>
      <c r="C13" s="58" t="s">
        <v>102</v>
      </c>
      <c r="D13" s="58">
        <v>114</v>
      </c>
      <c r="F13" s="73"/>
      <c r="G13" s="30"/>
      <c r="H13" s="11"/>
      <c r="I13" s="35"/>
    </row>
    <row r="14" spans="1:9" x14ac:dyDescent="0.3">
      <c r="A14" s="17" t="s">
        <v>112</v>
      </c>
      <c r="B14" s="66" t="s">
        <v>120</v>
      </c>
      <c r="C14" s="58" t="s">
        <v>102</v>
      </c>
      <c r="D14" s="58">
        <v>564</v>
      </c>
      <c r="F14" s="73"/>
      <c r="G14" s="30"/>
      <c r="H14" s="11"/>
      <c r="I14" s="35"/>
    </row>
    <row r="15" spans="1:9" x14ac:dyDescent="0.3">
      <c r="A15" s="58"/>
      <c r="B15" s="58"/>
      <c r="F15" s="39"/>
      <c r="G15" s="30"/>
      <c r="H15" s="11"/>
      <c r="I15" s="35"/>
    </row>
    <row r="16" spans="1:9" x14ac:dyDescent="0.3">
      <c r="A16" s="58"/>
      <c r="B16" s="58"/>
      <c r="F16" s="39"/>
      <c r="G16" s="30"/>
      <c r="H16" s="11"/>
      <c r="I16" s="35"/>
    </row>
    <row r="17" spans="1:9" x14ac:dyDescent="0.3">
      <c r="A17" s="58"/>
      <c r="B17" s="58"/>
      <c r="F17" s="39"/>
      <c r="G17" s="30"/>
      <c r="H17" s="11"/>
      <c r="I17" s="35"/>
    </row>
    <row r="18" spans="1:9" s="59" customFormat="1" x14ac:dyDescent="0.3">
      <c r="A18" s="58"/>
      <c r="B18" s="58"/>
      <c r="C18" s="58"/>
      <c r="D18" s="58"/>
      <c r="E18" s="58"/>
      <c r="F18" s="39"/>
      <c r="G18" s="30"/>
      <c r="H18" s="11"/>
      <c r="I18" s="17"/>
    </row>
    <row r="19" spans="1:9" s="59" customFormat="1" x14ac:dyDescent="0.3">
      <c r="A19" s="58"/>
      <c r="B19" s="58"/>
      <c r="C19" s="58"/>
      <c r="D19" s="58"/>
      <c r="E19" s="58"/>
      <c r="F19" s="17"/>
      <c r="G19" s="30"/>
      <c r="H19" s="11"/>
      <c r="I19" s="17"/>
    </row>
    <row r="20" spans="1:9" s="59" customFormat="1" x14ac:dyDescent="0.3">
      <c r="A20" s="58"/>
      <c r="B20" s="58"/>
      <c r="C20" s="58"/>
      <c r="D20" s="58"/>
      <c r="E20" s="58"/>
      <c r="F20" s="17"/>
      <c r="G20" s="30"/>
      <c r="H20" s="11"/>
      <c r="I20" s="17"/>
    </row>
    <row r="21" spans="1:9" s="59" customFormat="1" x14ac:dyDescent="0.3">
      <c r="A21" s="58"/>
      <c r="B21" s="58"/>
      <c r="C21" s="58"/>
      <c r="D21" s="58"/>
      <c r="E21" s="58"/>
      <c r="F21" s="66"/>
      <c r="G21" s="34"/>
      <c r="H21" s="34"/>
    </row>
    <row r="22" spans="1:9" s="59" customFormat="1" x14ac:dyDescent="0.3">
      <c r="A22" s="58"/>
      <c r="B22" s="58"/>
      <c r="C22" s="58"/>
      <c r="D22" s="58"/>
      <c r="E22" s="58"/>
      <c r="F22" s="67"/>
      <c r="G22" s="34"/>
      <c r="H22" s="34"/>
    </row>
    <row r="23" spans="1:9" s="59" customFormat="1" x14ac:dyDescent="0.3">
      <c r="A23" s="58"/>
      <c r="B23" s="58"/>
      <c r="C23" s="58"/>
      <c r="D23" s="58"/>
      <c r="E23" s="58"/>
      <c r="F23" s="66"/>
      <c r="G23" s="34"/>
      <c r="H23" s="34"/>
    </row>
    <row r="24" spans="1:9" s="59" customFormat="1" x14ac:dyDescent="0.3">
      <c r="A24" s="58"/>
      <c r="B24" s="58"/>
      <c r="C24" s="58"/>
      <c r="D24" s="58"/>
      <c r="E24" s="58"/>
      <c r="F24" s="66"/>
      <c r="G24" s="34"/>
      <c r="H24" s="34"/>
    </row>
    <row r="25" spans="1:9" s="59" customFormat="1" x14ac:dyDescent="0.3">
      <c r="A25" s="58"/>
      <c r="B25" s="58"/>
      <c r="C25" s="58"/>
      <c r="D25" s="58"/>
      <c r="E25" s="58"/>
      <c r="F25" s="66"/>
      <c r="G25" s="34"/>
      <c r="H25" s="34"/>
    </row>
    <row r="26" spans="1:9" s="59" customFormat="1" x14ac:dyDescent="0.3">
      <c r="A26" s="58"/>
      <c r="B26" s="58"/>
      <c r="C26" s="58"/>
      <c r="D26" s="58"/>
      <c r="E26" s="58"/>
      <c r="F26" s="66"/>
      <c r="G26" s="34"/>
      <c r="H26" s="34"/>
    </row>
    <row r="27" spans="1:9" s="59" customFormat="1" x14ac:dyDescent="0.3">
      <c r="A27" s="58"/>
      <c r="B27" s="58"/>
      <c r="C27" s="58"/>
      <c r="D27" s="58"/>
      <c r="E27" s="58"/>
      <c r="F27" s="66"/>
      <c r="G27" s="34"/>
      <c r="H27" s="34"/>
    </row>
    <row r="28" spans="1:9" s="59" customFormat="1" x14ac:dyDescent="0.3">
      <c r="A28" s="58"/>
      <c r="B28" s="58"/>
      <c r="C28" s="58"/>
      <c r="D28" s="58"/>
      <c r="E28" s="58"/>
      <c r="F28" s="66"/>
      <c r="G28" s="34"/>
      <c r="H28" s="34"/>
    </row>
    <row r="29" spans="1:9" s="59" customFormat="1" x14ac:dyDescent="0.3">
      <c r="A29" s="58"/>
      <c r="B29" s="58"/>
      <c r="C29" s="58"/>
      <c r="D29" s="58"/>
      <c r="E29" s="58"/>
      <c r="F29" s="66"/>
      <c r="G29" s="34"/>
      <c r="H29" s="34"/>
    </row>
    <row r="30" spans="1:9" s="59" customFormat="1" x14ac:dyDescent="0.3">
      <c r="A30" s="58"/>
      <c r="B30" s="58"/>
      <c r="C30" s="58"/>
      <c r="D30" s="58"/>
      <c r="E30" s="58"/>
      <c r="F30" s="66"/>
      <c r="G30" s="34"/>
      <c r="H30" s="34"/>
    </row>
    <row r="31" spans="1:9" s="59" customFormat="1" x14ac:dyDescent="0.3">
      <c r="A31" s="58"/>
      <c r="B31" s="58"/>
      <c r="C31" s="58"/>
      <c r="D31" s="58"/>
      <c r="E31" s="58"/>
      <c r="F31" s="66"/>
      <c r="G31" s="34"/>
      <c r="H31" s="34"/>
    </row>
    <row r="32" spans="1:9" s="59" customFormat="1" x14ac:dyDescent="0.3">
      <c r="A32" s="58"/>
      <c r="B32" s="65"/>
      <c r="C32" s="58"/>
      <c r="D32" s="58"/>
      <c r="E32" s="66"/>
      <c r="F32" s="66"/>
      <c r="G32" s="34"/>
      <c r="H32" s="34"/>
    </row>
    <row r="33" spans="1:8" s="59" customFormat="1" x14ac:dyDescent="0.3">
      <c r="A33" s="68"/>
      <c r="B33" s="65"/>
      <c r="C33" s="58"/>
      <c r="D33" s="58"/>
      <c r="E33" s="66"/>
      <c r="F33" s="66"/>
      <c r="G33" s="34"/>
      <c r="H33" s="34"/>
    </row>
    <row r="34" spans="1:8" s="59" customFormat="1" x14ac:dyDescent="0.3">
      <c r="A34" s="68"/>
      <c r="B34" s="65"/>
      <c r="C34" s="58"/>
      <c r="D34" s="58"/>
      <c r="E34" s="66"/>
      <c r="F34" s="66"/>
      <c r="G34" s="34"/>
      <c r="H34" s="34"/>
    </row>
    <row r="35" spans="1:8" s="59" customFormat="1" x14ac:dyDescent="0.3">
      <c r="A35" s="68"/>
      <c r="B35" s="65"/>
      <c r="C35" s="58"/>
      <c r="D35" s="58"/>
      <c r="E35" s="66"/>
      <c r="F35" s="66"/>
      <c r="G35" s="34"/>
      <c r="H35" s="34"/>
    </row>
    <row r="36" spans="1:8" s="59" customFormat="1" x14ac:dyDescent="0.3">
      <c r="A36" s="68"/>
      <c r="B36" s="65"/>
      <c r="C36" s="58"/>
      <c r="D36" s="58"/>
      <c r="E36" s="66"/>
      <c r="F36" s="66"/>
      <c r="G36" s="34"/>
      <c r="H36" s="34"/>
    </row>
    <row r="37" spans="1:8" s="59" customFormat="1" x14ac:dyDescent="0.3">
      <c r="A37" s="68"/>
      <c r="B37" s="65"/>
      <c r="C37" s="58"/>
      <c r="D37" s="58"/>
      <c r="E37" s="66"/>
      <c r="F37" s="66"/>
      <c r="G37" s="34"/>
      <c r="H37" s="34"/>
    </row>
    <row r="38" spans="1:8" s="59" customFormat="1" x14ac:dyDescent="0.3">
      <c r="A38" s="68"/>
      <c r="B38" s="65"/>
      <c r="C38" s="58"/>
      <c r="D38" s="58"/>
      <c r="E38" s="66"/>
      <c r="F38" s="66"/>
      <c r="G38" s="34"/>
      <c r="H38" s="34"/>
    </row>
    <row r="39" spans="1:8" s="59" customFormat="1" x14ac:dyDescent="0.3">
      <c r="A39" s="68"/>
      <c r="B39" s="65"/>
      <c r="C39" s="58"/>
      <c r="D39" s="58"/>
      <c r="E39" s="66"/>
      <c r="F39" s="66"/>
      <c r="G39" s="34"/>
      <c r="H39" s="34"/>
    </row>
    <row r="40" spans="1:8" s="59" customFormat="1" x14ac:dyDescent="0.3">
      <c r="A40" s="68"/>
      <c r="B40" s="65"/>
      <c r="C40" s="58"/>
      <c r="D40" s="58"/>
      <c r="E40" s="66"/>
      <c r="F40" s="66"/>
      <c r="G40" s="66"/>
      <c r="H40" s="58"/>
    </row>
    <row r="41" spans="1:8" s="59" customFormat="1" x14ac:dyDescent="0.3">
      <c r="A41" s="68"/>
      <c r="B41" s="65"/>
      <c r="C41" s="58"/>
      <c r="D41" s="58"/>
      <c r="E41" s="66"/>
      <c r="F41" s="66"/>
      <c r="G41" s="66"/>
      <c r="H41" s="58"/>
    </row>
    <row r="42" spans="1:8" s="59" customFormat="1" x14ac:dyDescent="0.3">
      <c r="A42" s="68"/>
      <c r="B42" s="65"/>
      <c r="C42" s="58"/>
      <c r="D42" s="58"/>
      <c r="E42" s="66"/>
      <c r="F42" s="70"/>
      <c r="G42" s="66"/>
      <c r="H42" s="58"/>
    </row>
    <row r="43" spans="1:8" s="59" customFormat="1" x14ac:dyDescent="0.3">
      <c r="A43" s="69"/>
      <c r="B43" s="65"/>
      <c r="C43" s="58"/>
      <c r="D43" s="58"/>
      <c r="E43" s="66"/>
      <c r="F43" s="70"/>
      <c r="G43" s="66"/>
      <c r="H43" s="58"/>
    </row>
    <row r="44" spans="1:8" s="59" customFormat="1" x14ac:dyDescent="0.3">
      <c r="A44" s="69"/>
      <c r="B44" s="65"/>
      <c r="C44" s="58"/>
      <c r="D44" s="58"/>
      <c r="E44" s="66"/>
      <c r="F44" s="71"/>
      <c r="G44" s="66"/>
      <c r="H44" s="58"/>
    </row>
    <row r="45" spans="1:8" s="59" customFormat="1" x14ac:dyDescent="0.3">
      <c r="A45" s="69"/>
      <c r="B45" s="65"/>
      <c r="C45" s="58"/>
      <c r="D45" s="58"/>
      <c r="E45" s="66"/>
      <c r="F45" s="70"/>
      <c r="G45" s="66"/>
      <c r="H45" s="58"/>
    </row>
    <row r="46" spans="1:8" s="59" customFormat="1" x14ac:dyDescent="0.3">
      <c r="A46" s="68"/>
      <c r="B46" s="65"/>
      <c r="C46" s="58"/>
      <c r="D46" s="58"/>
      <c r="E46" s="66"/>
      <c r="F46" s="70"/>
      <c r="G46" s="66"/>
      <c r="H46" s="58"/>
    </row>
    <row r="47" spans="1:8" s="59" customFormat="1" x14ac:dyDescent="0.3">
      <c r="A47" s="68"/>
      <c r="B47" s="65"/>
      <c r="C47" s="58"/>
      <c r="D47" s="58"/>
      <c r="E47" s="66"/>
      <c r="F47" s="66"/>
      <c r="G47" s="66"/>
      <c r="H47" s="58"/>
    </row>
    <row r="48" spans="1:8" s="59" customFormat="1" x14ac:dyDescent="0.3">
      <c r="A48" s="72"/>
      <c r="B48" s="65"/>
      <c r="C48" s="58"/>
      <c r="D48" s="58"/>
      <c r="E48" s="66"/>
      <c r="F48" s="66"/>
      <c r="G48" s="66"/>
      <c r="H48" s="58"/>
    </row>
    <row r="49" spans="1:8" s="59" customFormat="1" x14ac:dyDescent="0.3">
      <c r="A49" s="72"/>
      <c r="B49" s="65"/>
      <c r="C49" s="58"/>
      <c r="D49" s="58"/>
      <c r="E49" s="66"/>
      <c r="F49" s="66"/>
      <c r="G49" s="66"/>
      <c r="H49" s="58"/>
    </row>
    <row r="50" spans="1:8" x14ac:dyDescent="0.3">
      <c r="A50" s="72"/>
      <c r="E50" s="66"/>
      <c r="F50" s="66"/>
      <c r="G50" s="66"/>
    </row>
    <row r="51" spans="1:8" x14ac:dyDescent="0.3">
      <c r="A51" s="72"/>
      <c r="E51" s="66"/>
      <c r="F51" s="67"/>
      <c r="G51" s="66"/>
    </row>
    <row r="52" spans="1:8" x14ac:dyDescent="0.3">
      <c r="A52" s="72"/>
      <c r="C52" s="59"/>
      <c r="E52" s="66"/>
      <c r="F52" s="66"/>
      <c r="G52" s="66"/>
    </row>
    <row r="53" spans="1:8" x14ac:dyDescent="0.3">
      <c r="A53" s="72"/>
      <c r="C53" s="59"/>
      <c r="E53" s="66"/>
      <c r="F53" s="66"/>
      <c r="G53" s="66"/>
    </row>
    <row r="54" spans="1:8" x14ac:dyDescent="0.3">
      <c r="A54" s="72"/>
      <c r="C54" s="59"/>
      <c r="E54" s="66"/>
      <c r="F54" s="66"/>
      <c r="G54" s="66"/>
    </row>
    <row r="55" spans="1:8" x14ac:dyDescent="0.3">
      <c r="A55" s="68"/>
      <c r="C55" s="59"/>
    </row>
    <row r="56" spans="1:8" x14ac:dyDescent="0.3">
      <c r="A56" s="68"/>
      <c r="C56" s="59"/>
    </row>
    <row r="57" spans="1:8" x14ac:dyDescent="0.3">
      <c r="C57" s="59"/>
    </row>
    <row r="58" spans="1:8" x14ac:dyDescent="0.3">
      <c r="C58" s="59"/>
    </row>
    <row r="59" spans="1:8" x14ac:dyDescent="0.3">
      <c r="C59" s="59"/>
    </row>
    <row r="60" spans="1:8" x14ac:dyDescent="0.3">
      <c r="C60" s="59"/>
    </row>
    <row r="61" spans="1:8" x14ac:dyDescent="0.3">
      <c r="C61" s="59"/>
    </row>
    <row r="62" spans="1:8" x14ac:dyDescent="0.3">
      <c r="C62" s="59"/>
    </row>
    <row r="63" spans="1:8" x14ac:dyDescent="0.3">
      <c r="C63" s="59"/>
    </row>
    <row r="64" spans="1:8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83" spans="3:3" x14ac:dyDescent="0.3">
      <c r="C83" s="59"/>
    </row>
    <row r="84" spans="3:3" x14ac:dyDescent="0.3">
      <c r="C84" s="59"/>
    </row>
    <row r="201" spans="3:3" x14ac:dyDescent="0.3">
      <c r="C201" s="58" t="s">
        <v>30</v>
      </c>
    </row>
  </sheetData>
  <sheetProtection insertRows="0" deleteRows="0" selectLockedCells="1"/>
  <conditionalFormatting sqref="G40:G53">
    <cfRule type="containsText" dxfId="11" priority="18" operator="containsText" text="New Tag Required">
      <formula>NOT(ISERROR(SEARCH("New Tag Required",G40)))</formula>
    </cfRule>
  </conditionalFormatting>
  <conditionalFormatting sqref="D50:D99">
    <cfRule type="containsText" dxfId="10" priority="17" operator="containsText" text="Yes">
      <formula>NOT(ISERROR(SEARCH("Yes",D50)))</formula>
    </cfRule>
  </conditionalFormatting>
  <conditionalFormatting sqref="H40:H99 H200:H421">
    <cfRule type="containsText" dxfId="9" priority="16" operator="containsText" text="New Sign Required">
      <formula>NOT(ISERROR(SEARCH("New Sign Required",H40)))</formula>
    </cfRule>
  </conditionalFormatting>
  <conditionalFormatting sqref="G40:G99">
    <cfRule type="containsText" dxfId="8" priority="15" operator="containsText" text="Action Required">
      <formula>NOT(ISERROR(SEARCH("Action Required",G40)))</formula>
    </cfRule>
  </conditionalFormatting>
  <conditionalFormatting sqref="H40:H99">
    <cfRule type="containsText" dxfId="7" priority="14" operator="containsText" text="Action Required">
      <formula>NOT(ISERROR(SEARCH("Action Required",H40)))</formula>
    </cfRule>
  </conditionalFormatting>
  <conditionalFormatting sqref="D100:D199">
    <cfRule type="containsText" dxfId="6" priority="13" operator="containsText" text="Yes">
      <formula>NOT(ISERROR(SEARCH("Yes",D100)))</formula>
    </cfRule>
  </conditionalFormatting>
  <conditionalFormatting sqref="H100:H199">
    <cfRule type="containsText" dxfId="5" priority="12" operator="containsText" text="New Sign Required">
      <formula>NOT(ISERROR(SEARCH("New Sign Required",H100)))</formula>
    </cfRule>
  </conditionalFormatting>
  <conditionalFormatting sqref="G100:G199">
    <cfRule type="containsText" dxfId="4" priority="11" operator="containsText" text="Action Required">
      <formula>NOT(ISERROR(SEARCH("Action Required",G100)))</formula>
    </cfRule>
  </conditionalFormatting>
  <conditionalFormatting sqref="H100:H199">
    <cfRule type="containsText" dxfId="3" priority="10" operator="containsText" text="Action Required">
      <formula>NOT(ISERROR(SEARCH("Action Required",H100)))</formula>
    </cfRule>
  </conditionalFormatting>
  <conditionalFormatting sqref="H1:H4 H40:H1048576 G5 G21:G39">
    <cfRule type="containsText" dxfId="2" priority="8" operator="containsText" text="Remove Old Sign">
      <formula>NOT(ISERROR(SEARCH("Remove Old Sign",G1)))</formula>
    </cfRule>
    <cfRule type="containsText" dxfId="1" priority="9" operator="containsText" text="Move Sign to New Location">
      <formula>NOT(ISERROR(SEARCH("Move Sign to New Location",G1)))</formula>
    </cfRule>
  </conditionalFormatting>
  <conditionalFormatting sqref="G40:G1048576 F5 G3:G4 E1:E2">
    <cfRule type="containsText" dxfId="0" priority="7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50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[4]Lookup!#REF!</xm:f>
          </x14:formula1>
          <xm:sqref>G40:H199</xm:sqref>
        </x14:dataValidation>
        <x14:dataValidation type="list" allowBlank="1" showInputMessage="1">
          <x14:formula1>
            <xm:f>[4]Lookup!#REF!</xm:f>
          </x14:formula1>
          <xm:sqref>C52:C200</xm:sqref>
        </x14:dataValidation>
        <x14:dataValidation type="list" allowBlank="1" showInputMessage="1">
          <x14:formula1>
            <xm:f>Lookup!$E$1:$E$18</xm:f>
          </x14:formula1>
          <xm:sqref>H6:H20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7" sqref="C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</row>
    <row r="3" spans="1:6" ht="15" x14ac:dyDescent="0.25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5" x14ac:dyDescent="0.25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5" x14ac:dyDescent="0.25">
      <c r="A5" s="1" t="s">
        <v>55</v>
      </c>
      <c r="C5" t="s">
        <v>61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ht="15" x14ac:dyDescent="0.25">
      <c r="E7" s="7" t="s">
        <v>28</v>
      </c>
    </row>
    <row r="8" spans="1:6" ht="15" x14ac:dyDescent="0.25">
      <c r="E8" s="7" t="s">
        <v>31</v>
      </c>
    </row>
    <row r="9" spans="1:6" ht="15" x14ac:dyDescent="0.25">
      <c r="E9" s="49" t="s">
        <v>50</v>
      </c>
    </row>
    <row r="10" spans="1:6" s="1" customFormat="1" ht="15" x14ac:dyDescent="0.25">
      <c r="E10" s="49" t="s">
        <v>33</v>
      </c>
    </row>
    <row r="11" spans="1:6" ht="15" x14ac:dyDescent="0.25">
      <c r="E11" s="49" t="s">
        <v>20</v>
      </c>
    </row>
    <row r="12" spans="1:6" ht="15" x14ac:dyDescent="0.25">
      <c r="E12" s="49" t="s">
        <v>24</v>
      </c>
    </row>
    <row r="13" spans="1:6" ht="15" x14ac:dyDescent="0.25">
      <c r="E13" s="49" t="s">
        <v>53</v>
      </c>
    </row>
    <row r="14" spans="1:6" ht="15" x14ac:dyDescent="0.25">
      <c r="E14" s="49" t="s">
        <v>51</v>
      </c>
    </row>
    <row r="15" spans="1:6" ht="15" x14ac:dyDescent="0.25">
      <c r="E15" s="49" t="s">
        <v>22</v>
      </c>
    </row>
    <row r="16" spans="1:6" ht="15" x14ac:dyDescent="0.25">
      <c r="E16" s="49" t="s">
        <v>26</v>
      </c>
    </row>
    <row r="17" spans="1:7" ht="15" x14ac:dyDescent="0.25">
      <c r="E17" s="49" t="s">
        <v>23</v>
      </c>
    </row>
    <row r="18" spans="1:7" ht="15" x14ac:dyDescent="0.25">
      <c r="E18" s="49" t="s">
        <v>25</v>
      </c>
    </row>
    <row r="19" spans="1:7" ht="15" x14ac:dyDescent="0.25">
      <c r="E19" s="7"/>
    </row>
    <row r="20" spans="1:7" ht="15" x14ac:dyDescent="0.25">
      <c r="A20" s="48"/>
      <c r="B20" s="48"/>
      <c r="C20" s="48"/>
      <c r="D20" s="48"/>
      <c r="F20" s="48"/>
      <c r="G20" s="48"/>
    </row>
    <row r="21" spans="1:7" ht="15" x14ac:dyDescent="0.25">
      <c r="A21" s="48"/>
      <c r="B21" s="48"/>
      <c r="C21" s="48"/>
      <c r="D21" s="48"/>
      <c r="F21" s="48"/>
      <c r="G21" s="48"/>
    </row>
    <row r="22" spans="1:7" ht="15" x14ac:dyDescent="0.25">
      <c r="A22" s="48"/>
      <c r="B22" s="48"/>
      <c r="C22" s="48"/>
      <c r="D22" s="48"/>
      <c r="F22" s="48"/>
      <c r="G22" s="48"/>
    </row>
    <row r="23" spans="1:7" ht="15" x14ac:dyDescent="0.25">
      <c r="A23" s="48"/>
      <c r="B23" s="48"/>
      <c r="C23" s="48"/>
      <c r="D23" s="48"/>
      <c r="F23" s="48"/>
      <c r="G23" s="48"/>
    </row>
    <row r="24" spans="1:7" ht="15" x14ac:dyDescent="0.25">
      <c r="A24" s="48"/>
      <c r="B24" s="48"/>
      <c r="C24" s="48"/>
      <c r="D24" s="48"/>
      <c r="F24" s="48"/>
      <c r="G24" s="48"/>
    </row>
    <row r="25" spans="1:7" ht="15" x14ac:dyDescent="0.25">
      <c r="A25" s="48"/>
      <c r="B25" s="48"/>
      <c r="C25" s="48"/>
      <c r="D25" s="48"/>
      <c r="F25" s="48"/>
      <c r="G25" s="48"/>
    </row>
    <row r="26" spans="1:7" ht="15" x14ac:dyDescent="0.25">
      <c r="A26" s="48"/>
      <c r="B26" s="48"/>
      <c r="C26" s="48"/>
      <c r="D26" s="48"/>
      <c r="F26" s="48"/>
      <c r="G26" s="48"/>
    </row>
    <row r="27" spans="1:7" ht="15" x14ac:dyDescent="0.25">
      <c r="A27" s="48"/>
      <c r="B27" s="48"/>
      <c r="C27" s="48"/>
      <c r="D27" s="48"/>
      <c r="F27" s="48"/>
      <c r="G27" s="48"/>
    </row>
    <row r="28" spans="1:7" ht="15" x14ac:dyDescent="0.25">
      <c r="A28" s="48"/>
      <c r="B28" s="48"/>
      <c r="C28" s="48"/>
      <c r="D28" s="48"/>
      <c r="F28" s="48"/>
      <c r="G28" s="48"/>
    </row>
    <row r="29" spans="1:7" ht="15" x14ac:dyDescent="0.25">
      <c r="A29" s="48"/>
      <c r="B29" s="48"/>
      <c r="C29" s="48"/>
      <c r="D29" s="48"/>
      <c r="F29" s="48"/>
      <c r="G29" s="48"/>
    </row>
    <row r="30" spans="1:7" ht="15" x14ac:dyDescent="0.25">
      <c r="A30" s="48"/>
      <c r="B30" s="48"/>
      <c r="C30" s="48"/>
      <c r="D30" s="48"/>
      <c r="F30" s="48"/>
      <c r="G30" s="48"/>
    </row>
    <row r="31" spans="1:7" x14ac:dyDescent="0.3">
      <c r="A31" s="48"/>
      <c r="B31" s="48"/>
      <c r="C31" s="48"/>
      <c r="D31" s="48"/>
      <c r="F31" s="48"/>
      <c r="G31" s="48"/>
    </row>
    <row r="32" spans="1:7" x14ac:dyDescent="0.3">
      <c r="A32" s="48"/>
      <c r="B32" s="48"/>
      <c r="C32" s="48"/>
      <c r="D32" s="48"/>
      <c r="F32" s="48"/>
      <c r="G32" s="48"/>
    </row>
    <row r="33" spans="1:7" x14ac:dyDescent="0.3">
      <c r="A33" s="48"/>
      <c r="B33" s="48"/>
      <c r="C33" s="48"/>
      <c r="D33" s="48"/>
      <c r="F33" s="48"/>
      <c r="G33" s="48"/>
    </row>
    <row r="34" spans="1:7" x14ac:dyDescent="0.3">
      <c r="A34" s="48"/>
      <c r="B34" s="48"/>
      <c r="C34" s="48"/>
      <c r="D34" s="48"/>
      <c r="F34" s="48"/>
      <c r="G34" s="48"/>
    </row>
    <row r="35" spans="1:7" x14ac:dyDescent="0.3">
      <c r="A35" s="48"/>
      <c r="B35" s="48"/>
      <c r="C35" s="48"/>
      <c r="D35" s="48"/>
      <c r="F35" s="48"/>
      <c r="G35" s="48"/>
    </row>
    <row r="36" spans="1:7" x14ac:dyDescent="0.3">
      <c r="A36" s="48"/>
      <c r="B36" s="48"/>
      <c r="C36" s="48"/>
      <c r="D36" s="48"/>
      <c r="F36" s="48"/>
      <c r="G36" s="48"/>
    </row>
    <row r="37" spans="1:7" x14ac:dyDescent="0.3">
      <c r="A37" s="48"/>
      <c r="B37" s="48"/>
      <c r="C37" s="48"/>
      <c r="D37" s="48"/>
      <c r="F37" s="48"/>
      <c r="G37" s="48"/>
    </row>
    <row r="38" spans="1:7" x14ac:dyDescent="0.3">
      <c r="A38" s="48"/>
      <c r="B38" s="48"/>
      <c r="C38" s="48"/>
      <c r="D38" s="48"/>
      <c r="F38" s="48"/>
      <c r="G38" s="48"/>
    </row>
    <row r="39" spans="1:7" x14ac:dyDescent="0.3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3">
      <c r="A61" s="2" t="str">
        <f>([3]UKBuilding_List!A61)</f>
        <v>0064</v>
      </c>
      <c r="B61" s="3" t="str">
        <f>([3]UKBuilding_List!B61)</f>
        <v>Scovell Hall</v>
      </c>
    </row>
    <row r="62" spans="1:2" x14ac:dyDescent="0.3">
      <c r="A62" s="2" t="str">
        <f>([3]UKBuilding_List!A62)</f>
        <v>0065</v>
      </c>
      <c r="B62" s="3" t="str">
        <f>([3]UKBuilding_List!B62)</f>
        <v>Small Animal Lab</v>
      </c>
    </row>
    <row r="63" spans="1:2" x14ac:dyDescent="0.3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3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3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3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3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3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3">
      <c r="A69" s="2" t="str">
        <f>([3]UKBuilding_List!A69)</f>
        <v>0072</v>
      </c>
      <c r="B69" s="3" t="str">
        <f>([3]UKBuilding_List!B69)</f>
        <v>Donovan Hall</v>
      </c>
    </row>
    <row r="70" spans="1:2" x14ac:dyDescent="0.3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3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3">
      <c r="A72" s="2" t="str">
        <f>([3]UKBuilding_List!A72)</f>
        <v>0075</v>
      </c>
      <c r="B72" s="3" t="str">
        <f>([3]UKBuilding_List!B72)</f>
        <v>Kelley Hall</v>
      </c>
    </row>
    <row r="73" spans="1:2" x14ac:dyDescent="0.3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3">
      <c r="A74" s="2" t="str">
        <f>([3]UKBuilding_List!A74)</f>
        <v>0077</v>
      </c>
      <c r="B74" s="3" t="str">
        <f>([3]UKBuilding_List!B74)</f>
        <v>653 Maxwelton Ct</v>
      </c>
    </row>
    <row r="75" spans="1:2" x14ac:dyDescent="0.3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3">
      <c r="A76" s="2" t="str">
        <f>([3]UKBuilding_List!A76)</f>
        <v>0079</v>
      </c>
      <c r="B76" s="3" t="str">
        <f>([3]UKBuilding_List!B76)</f>
        <v>Central Hall II</v>
      </c>
    </row>
    <row r="77" spans="1:2" x14ac:dyDescent="0.3">
      <c r="A77" s="2" t="str">
        <f>([3]UKBuilding_List!A77)</f>
        <v>0080</v>
      </c>
      <c r="B77" s="3" t="str">
        <f>([3]UKBuilding_List!B77)</f>
        <v>Central Hall I</v>
      </c>
    </row>
    <row r="78" spans="1:2" x14ac:dyDescent="0.3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3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3">
      <c r="A80" s="2" t="str">
        <f>([3]UKBuilding_List!A80)</f>
        <v>0083</v>
      </c>
      <c r="B80" s="3" t="str">
        <f>([3]UKBuilding_List!B80)</f>
        <v>453 Columbia</v>
      </c>
    </row>
    <row r="81" spans="1:2" x14ac:dyDescent="0.3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3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3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3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3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2014-09-30T13:47:44Z</dcterms:modified>
</cp:coreProperties>
</file>