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12" i="1"/>
  <c r="M13" i="1"/>
  <c r="M14" i="1"/>
  <c r="M15" i="1"/>
  <c r="M16" i="1"/>
  <c r="M17" i="1"/>
  <c r="M20" i="1"/>
  <c r="M21" i="1"/>
  <c r="M22" i="1"/>
  <c r="J6" i="1"/>
  <c r="J7" i="1"/>
  <c r="J8" i="1"/>
  <c r="J12" i="1"/>
  <c r="J13" i="1"/>
  <c r="J14" i="1"/>
  <c r="J15" i="1"/>
  <c r="J16" i="1"/>
  <c r="J17" i="1"/>
  <c r="J20" i="1"/>
  <c r="J21" i="1"/>
  <c r="J22" i="1"/>
  <c r="H25" i="1" l="1"/>
  <c r="G25" i="1"/>
  <c r="M25" i="1" l="1"/>
  <c r="K2" i="1" s="1"/>
  <c r="J2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<sst xmlns="http://schemas.openxmlformats.org/spreadsheetml/2006/main" count="151" uniqueCount="95">
  <si>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</si>
  <si>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</si>
  <si>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</si>
  <si>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</si>
  <si>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</si>
  <si>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</si>
  <si>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</si>
  <si>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</si>
  <si>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</si>
  <si>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</si>
  <si>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</si>
  <si>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</si>
  <si>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</si>
  <si>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</si>
  <si>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</si>
  <si>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</si>
  <si>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</si>
  <si>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</si>
  <si>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</si>
  <si>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</si>
  <si>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</si>
  <si>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</si>
  <si>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</si>
  <si>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</si>
  <si>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</si>
  <si>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</si>
  <si>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</si>
  <si>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</si>
  <si>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</si>
  <si>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</si>
  <si>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</si>
  <si>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</si>
  <si>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</si>
  <si>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</si>
  <si>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</si>
  <si>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</si>
  <si>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</si>
  <si>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</si>
  <si>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</si>
  <si>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</si>
  <si>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</si>
  <si>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</si>
  <si>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</si>
  <si>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</si>
  <si>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</si>
  <si>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</si>
  <si>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</si>
  <si>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</si>
  <si>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</si>
  <si>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</si>
  <si>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</si>
  <si>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</si>
  <si>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</si>
  <si>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</si>
  <si>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</si>
  <si>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</si>
  <si>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</si>
  <si>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</si>
  <si>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</si>
  <si>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</si>
  <si>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</si>
  <si>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</si>
  <si>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</si>
  <si>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</si>
  <si>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</si>
  <si>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</si>
  <si>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</si>
  <si>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</si>
  <si>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</si>
  <si>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</si>
  <si>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</si>
  <si>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</si>
  <si>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</si>
  <si>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</si>
  <si>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0054</t>
  </si>
  <si>
    <t>1B6</t>
  </si>
  <si>
    <t>1B6A</t>
  </si>
  <si>
    <t>207A</t>
  </si>
  <si>
    <t>207B</t>
  </si>
  <si>
    <t>207C</t>
  </si>
  <si>
    <t>02</t>
  </si>
  <si>
    <t>Sink added</t>
  </si>
  <si>
    <t>New sinks and Kitchen Equipment</t>
  </si>
  <si>
    <t>Sinks added</t>
  </si>
  <si>
    <t>01</t>
  </si>
  <si>
    <t>Door and Wall removed from between rooms 112 and 113. Room 112 deleted.</t>
  </si>
  <si>
    <t>Existing wall demo. New wall installed in office. New door added.</t>
  </si>
  <si>
    <t>This room number is skipped</t>
  </si>
  <si>
    <t>2 doors to this room</t>
  </si>
  <si>
    <t>1B12</t>
  </si>
  <si>
    <t>1B</t>
  </si>
  <si>
    <t>LX-0054-01-112</t>
  </si>
  <si>
    <t>FUNKHOUSER - Room 112</t>
  </si>
  <si>
    <t>LX-0054-02-207B</t>
  </si>
  <si>
    <t>FUNKHOUSER - Room 207B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</si>
</sst>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tabSelected="1" topLeftCell="A4" zoomScale="90" zoomScaleNormal="90" workbookViewId="0">
      <selection activeCell="C17" sqref="C1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42226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Funkhouser Building</v>
      </c>
      <c r="C2" s="71"/>
      <c r="F2" s="24" t="s">
        <v>12</v>
      </c>
      <c r="G2" s="61" t="s">
        <v>62</v>
      </c>
      <c r="J2" s="15">
        <f>G25-J25</f>
        <v>4</v>
      </c>
      <c r="K2" s="15">
        <f>H25-M25</f>
        <v>3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43.8" thickTop="1" x14ac:dyDescent="0.3">
      <c r="A6" s="33" t="s">
        <v>75</v>
      </c>
      <c r="B6" s="28" t="s">
        <v>90</v>
      </c>
      <c r="C6" s="11" t="s">
        <v>51</v>
      </c>
      <c r="D6" s="17" t="s">
        <v>5</v>
      </c>
      <c r="E6" s="37">
        <v>214</v>
      </c>
      <c r="F6" s="37">
        <v>344</v>
      </c>
      <c r="G6" s="34" t="s">
        <v>3</v>
      </c>
      <c r="H6" s="17" t="s">
        <v>18</v>
      </c>
      <c r="I6" s="11" t="s">
        <v>86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 t="s">
        <v>76</v>
      </c>
      <c r="B7" s="28" t="s">
        <v>90</v>
      </c>
      <c r="C7" s="11" t="s">
        <v>22</v>
      </c>
      <c r="D7" s="17" t="s">
        <v>5</v>
      </c>
      <c r="E7" s="34">
        <v>204</v>
      </c>
      <c r="F7" s="34">
        <v>76</v>
      </c>
      <c r="G7" s="34" t="s">
        <v>3</v>
      </c>
      <c r="H7" s="17" t="s">
        <v>18</v>
      </c>
      <c r="I7" s="11" t="s">
        <v>88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 t="s">
        <v>89</v>
      </c>
      <c r="B8" s="28" t="s">
        <v>90</v>
      </c>
      <c r="C8" s="11" t="s">
        <v>51</v>
      </c>
      <c r="D8" s="17" t="s">
        <v>5</v>
      </c>
      <c r="E8" s="34">
        <v>997</v>
      </c>
      <c r="F8" s="34">
        <v>998</v>
      </c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>
        <v>112</v>
      </c>
      <c r="B9" s="28" t="s">
        <v>84</v>
      </c>
      <c r="C9" s="11" t="s">
        <v>54</v>
      </c>
      <c r="D9" s="17" t="s">
        <v>5</v>
      </c>
      <c r="E9" s="34">
        <v>211</v>
      </c>
      <c r="F9" s="34">
        <v>0</v>
      </c>
      <c r="G9" s="34" t="s">
        <v>55</v>
      </c>
      <c r="H9" s="17" t="s">
        <v>56</v>
      </c>
      <c r="J9" s="10"/>
      <c r="K9" s="35"/>
      <c r="L9" s="10"/>
      <c r="M9" s="10"/>
      <c r="N9" s="35"/>
      <c r="O9" s="10"/>
    </row>
    <row r="10" spans="1:16" ht="43.2" x14ac:dyDescent="0.3">
      <c r="A10" s="38">
        <v>113</v>
      </c>
      <c r="B10" s="28" t="s">
        <v>84</v>
      </c>
      <c r="C10" s="11" t="s">
        <v>51</v>
      </c>
      <c r="D10" s="17" t="s">
        <v>5</v>
      </c>
      <c r="E10" s="34">
        <v>177</v>
      </c>
      <c r="F10" s="34">
        <v>392</v>
      </c>
      <c r="G10" s="34" t="s">
        <v>3</v>
      </c>
      <c r="H10" s="17" t="s">
        <v>18</v>
      </c>
      <c r="I10" s="11" t="s">
        <v>85</v>
      </c>
      <c r="J10" s="10"/>
      <c r="K10" s="35"/>
      <c r="L10" s="10"/>
      <c r="M10" s="10"/>
      <c r="N10" s="35"/>
      <c r="O10" s="10"/>
    </row>
    <row r="11" spans="1:16" x14ac:dyDescent="0.3">
      <c r="A11" s="38"/>
      <c r="C11" s="11"/>
      <c r="E11" s="34"/>
      <c r="F11" s="34"/>
      <c r="G11" s="34"/>
      <c r="J11" s="10"/>
      <c r="K11" s="35"/>
      <c r="L11" s="10"/>
      <c r="M11" s="10"/>
      <c r="N11" s="35"/>
      <c r="O11" s="10"/>
    </row>
    <row r="12" spans="1:16" ht="28.8" x14ac:dyDescent="0.3">
      <c r="A12" s="38">
        <v>207</v>
      </c>
      <c r="B12" s="28" t="s">
        <v>80</v>
      </c>
      <c r="C12" s="11" t="s">
        <v>22</v>
      </c>
      <c r="D12" s="17" t="s">
        <v>5</v>
      </c>
      <c r="E12" s="39">
        <v>1136</v>
      </c>
      <c r="F12" s="39">
        <v>1123</v>
      </c>
      <c r="G12" s="34" t="s">
        <v>2</v>
      </c>
      <c r="H12" s="17" t="s">
        <v>13</v>
      </c>
      <c r="I12" s="11" t="s">
        <v>82</v>
      </c>
      <c r="J12" s="10" t="str">
        <f>IF(G12="No Change","N/A",IF(G12="New Tag Required",Lookup!F:F,IF(G12="Remove Old Tag",Lookup!F:F,IF(G12="N/A","N/A",""))))</f>
        <v>N/A</v>
      </c>
      <c r="K12" s="35"/>
      <c r="L12" s="10"/>
      <c r="M12" s="10" t="str">
        <f>IF(H12="No Change","N/A",IF(H12="New Tag Required",Lookup!F:F,IF(H12="Remove Old Sign",Lookup!F:F,IF(H12="N/A","N/A",""))))</f>
        <v>N/A</v>
      </c>
      <c r="N12" s="35"/>
      <c r="O12" s="10"/>
    </row>
    <row r="13" spans="1:16" x14ac:dyDescent="0.3">
      <c r="A13" s="38" t="s">
        <v>77</v>
      </c>
      <c r="B13" s="28" t="s">
        <v>80</v>
      </c>
      <c r="C13" s="11" t="s">
        <v>51</v>
      </c>
      <c r="D13" s="17" t="s">
        <v>5</v>
      </c>
      <c r="E13" s="34">
        <v>67</v>
      </c>
      <c r="F13" s="34">
        <v>107</v>
      </c>
      <c r="G13" s="34" t="s">
        <v>3</v>
      </c>
      <c r="H13" s="17" t="s">
        <v>58</v>
      </c>
      <c r="I13" s="11" t="s">
        <v>83</v>
      </c>
      <c r="J13" s="10">
        <f>IF(G13="No Change","N/A",IF(G13="New Tag Required",Lookup!F:F,IF(G13="Remove Old Tag",Lookup!F:F,IF(G13="N/A","N/A",""))))</f>
        <v>0</v>
      </c>
      <c r="K13" s="35"/>
      <c r="L13" s="10"/>
      <c r="M13" s="10" t="str">
        <f>IF(H13="No Change","N/A",IF(H13="New Tag Required",Lookup!F:F,IF(H13="Remove Old Sign",Lookup!F:F,IF(H13="N/A","N/A",""))))</f>
        <v/>
      </c>
      <c r="N13" s="35"/>
      <c r="O13" s="10"/>
    </row>
    <row r="14" spans="1:16" x14ac:dyDescent="0.3">
      <c r="A14" s="38" t="s">
        <v>78</v>
      </c>
      <c r="B14" s="28" t="s">
        <v>80</v>
      </c>
      <c r="C14" s="11" t="s">
        <v>54</v>
      </c>
      <c r="D14" s="17" t="s">
        <v>5</v>
      </c>
      <c r="E14" s="34">
        <v>43</v>
      </c>
      <c r="F14" s="34">
        <v>0</v>
      </c>
      <c r="G14" s="34" t="s">
        <v>55</v>
      </c>
      <c r="H14" s="17" t="s">
        <v>56</v>
      </c>
      <c r="I14" s="11" t="s">
        <v>87</v>
      </c>
      <c r="J14" s="10">
        <f>IF(G14="No Change","N/A",IF(G14="New Tag Required",Lookup!F:F,IF(G14="Remove Old Tag",Lookup!F:F,IF(G14="N/A","N/A",""))))</f>
        <v>0</v>
      </c>
      <c r="K14" s="35"/>
      <c r="L14" s="10"/>
      <c r="M14" s="10">
        <f>IF(H14="No Change","N/A",IF(H14="New Tag Required",Lookup!F:F,IF(H14="Remove Old Sign",Lookup!F:F,IF(H14="N/A","N/A",""))))</f>
        <v>0</v>
      </c>
      <c r="N14" s="35"/>
      <c r="O14" s="10"/>
    </row>
    <row r="15" spans="1:16" x14ac:dyDescent="0.3">
      <c r="A15" s="36" t="s">
        <v>79</v>
      </c>
      <c r="B15" s="28" t="s">
        <v>80</v>
      </c>
      <c r="C15" s="11" t="s">
        <v>22</v>
      </c>
      <c r="D15" s="17" t="s">
        <v>5</v>
      </c>
      <c r="E15" s="34">
        <v>46</v>
      </c>
      <c r="F15" s="34">
        <v>44</v>
      </c>
      <c r="G15" s="34" t="s">
        <v>2</v>
      </c>
      <c r="H15" s="17" t="s">
        <v>13</v>
      </c>
      <c r="I15" s="11" t="s">
        <v>81</v>
      </c>
      <c r="J15" s="10" t="str">
        <f>IF(G15="No Change","N/A",IF(G15="New Tag Required",Lookup!F:F,IF(G15="Remove Old Tag",Lookup!F:F,IF(G15="N/A","N/A",""))))</f>
        <v>N/A</v>
      </c>
      <c r="K15" s="40"/>
      <c r="M15" s="10" t="str">
        <f>IF(H15="No Change","N/A",IF(H15="New Tag Required",Lookup!F:F,IF(H15="Remove Old Sign",Lookup!F:F,IF(H15="N/A","N/A",""))))</f>
        <v>N/A</v>
      </c>
      <c r="N15" s="40"/>
    </row>
    <row r="16" spans="1:16" x14ac:dyDescent="0.3">
      <c r="A16" s="36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/>
      <c r="K18" s="40"/>
      <c r="M18" s="10"/>
      <c r="N18" s="40"/>
    </row>
    <row r="19" spans="1:14" x14ac:dyDescent="0.3">
      <c r="A19" s="36"/>
      <c r="C19" s="11"/>
      <c r="E19" s="34"/>
      <c r="F19" s="34"/>
      <c r="G19" s="34"/>
      <c r="J19" s="10"/>
      <c r="K19" s="40"/>
      <c r="M19" s="10"/>
      <c r="N19" s="40"/>
    </row>
    <row r="20" spans="1:14" x14ac:dyDescent="0.3">
      <c r="A20" s="36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x14ac:dyDescent="0.3">
      <c r="A21" s="36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0"/>
      <c r="M21" s="10" t="str">
        <f>IF(H21="No Change","N/A",IF(H21="New Tag Required",Lookup!F:F,IF(H21="Remove Old Sign",Lookup!F:F,IF(H21="N/A","N/A",""))))</f>
        <v/>
      </c>
      <c r="N21" s="40"/>
    </row>
    <row r="22" spans="1:14" x14ac:dyDescent="0.3">
      <c r="A22" s="36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0"/>
      <c r="M22" s="10" t="str">
        <f>IF(H22="No Change","N/A",IF(H22="New Tag Required",Lookup!F:F,IF(H22="Remove Old Sign",Lookup!F:F,IF(H22="N/A","N/A",""))))</f>
        <v/>
      </c>
      <c r="N22" s="40"/>
    </row>
    <row r="23" spans="1:14" ht="15" thickBot="1" x14ac:dyDescent="0.35">
      <c r="A23" s="36"/>
      <c r="C23" s="11"/>
      <c r="E23" s="34"/>
      <c r="F23" s="34"/>
      <c r="G23" s="34"/>
      <c r="K23" s="40"/>
      <c r="N23" s="40"/>
    </row>
    <row r="24" spans="1:14" ht="43.2" x14ac:dyDescent="0.3">
      <c r="A24" s="36"/>
      <c r="C24" s="11"/>
      <c r="E24" s="34"/>
      <c r="F24" s="34"/>
      <c r="G24" s="41" t="s">
        <v>47</v>
      </c>
      <c r="H24" s="42" t="s">
        <v>48</v>
      </c>
      <c r="J24" s="43" t="s">
        <v>42</v>
      </c>
      <c r="K24" s="10"/>
      <c r="L24" s="10"/>
      <c r="M24" s="43" t="s">
        <v>43</v>
      </c>
    </row>
    <row r="25" spans="1:14" ht="15" thickBot="1" x14ac:dyDescent="0.35">
      <c r="A25" s="36"/>
      <c r="C25" s="11"/>
      <c r="E25" s="34"/>
      <c r="F25" s="34"/>
      <c r="G25" s="14">
        <f>COUNTIF(G6:G24,"New Tag Required")</f>
        <v>4</v>
      </c>
      <c r="H25" s="13">
        <f>COUNTIF(H6:H24,"New Sign Required")</f>
        <v>3</v>
      </c>
      <c r="J25" s="12">
        <f>COUNTIF(J6:J24,"Installed")</f>
        <v>0</v>
      </c>
      <c r="K25" s="10"/>
      <c r="L25" s="10"/>
      <c r="M25" s="12">
        <f>COUNTIF(M6:M24,"Installed")</f>
        <v>0</v>
      </c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36"/>
      <c r="C30" s="11"/>
      <c r="E30" s="34"/>
      <c r="F30" s="34"/>
      <c r="G30" s="34"/>
    </row>
    <row r="31" spans="1:14" x14ac:dyDescent="0.3">
      <c r="A31" s="36"/>
      <c r="C31" s="11"/>
      <c r="E31" s="34"/>
      <c r="F31" s="34"/>
      <c r="G31" s="34"/>
    </row>
    <row r="32" spans="1:14" x14ac:dyDescent="0.3">
      <c r="A32" s="36"/>
      <c r="C32" s="11"/>
      <c r="E32" s="34"/>
      <c r="F32" s="34"/>
      <c r="G32" s="34"/>
    </row>
    <row r="33" spans="1:7" x14ac:dyDescent="0.3">
      <c r="A33" s="44"/>
      <c r="C33" s="11"/>
      <c r="E33" s="34"/>
      <c r="F33" s="45"/>
      <c r="G33" s="34"/>
    </row>
    <row r="34" spans="1:7" x14ac:dyDescent="0.3">
      <c r="A34" s="44"/>
      <c r="C34" s="11"/>
      <c r="E34" s="34"/>
      <c r="F34" s="45"/>
      <c r="G34" s="34"/>
    </row>
    <row r="35" spans="1:7" x14ac:dyDescent="0.3">
      <c r="A35" s="44"/>
      <c r="C35" s="11"/>
      <c r="E35" s="34"/>
      <c r="F35" s="46"/>
      <c r="G35" s="34"/>
    </row>
    <row r="36" spans="1:7" x14ac:dyDescent="0.3">
      <c r="A36" s="36"/>
      <c r="C36" s="11"/>
      <c r="E36" s="34"/>
      <c r="F36" s="45"/>
      <c r="G36" s="34"/>
    </row>
    <row r="37" spans="1:7" x14ac:dyDescent="0.3">
      <c r="A37" s="36"/>
      <c r="C37" s="11"/>
      <c r="E37" s="34"/>
      <c r="F37" s="45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7"/>
      <c r="C39" s="11"/>
      <c r="E39" s="34"/>
      <c r="F39" s="34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48"/>
      <c r="C42" s="11"/>
      <c r="E42" s="34"/>
      <c r="F42" s="39"/>
      <c r="G42" s="34"/>
    </row>
    <row r="43" spans="1:7" x14ac:dyDescent="0.3">
      <c r="A43" s="47"/>
      <c r="C43" s="11"/>
      <c r="E43" s="34"/>
      <c r="F43" s="34"/>
      <c r="G43" s="34"/>
    </row>
    <row r="44" spans="1:7" x14ac:dyDescent="0.3">
      <c r="A44" s="47"/>
      <c r="C44" s="11"/>
      <c r="E44" s="34"/>
      <c r="F44" s="34"/>
      <c r="G44" s="34"/>
    </row>
    <row r="45" spans="1:7" x14ac:dyDescent="0.3">
      <c r="A45" s="36"/>
      <c r="C45" s="11"/>
      <c r="E45" s="34"/>
      <c r="F45" s="34"/>
      <c r="G45" s="34"/>
    </row>
    <row r="46" spans="1:7" x14ac:dyDescent="0.3">
      <c r="A46" s="36"/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191" spans="3:3" x14ac:dyDescent="0.3">
      <c r="C19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0:G44 G7:G23">
    <cfRule type="containsText" dxfId="41" priority="126" operator="containsText" text="New Tag Required">
      <formula>NOT(ISERROR(SEARCH("New Tag Required",G7)))</formula>
    </cfRule>
  </conditionalFormatting>
  <conditionalFormatting sqref="D7:D90">
    <cfRule type="containsText" dxfId="40" priority="125" operator="containsText" text="Yes">
      <formula>NOT(ISERROR(SEARCH("Yes",D7)))</formula>
    </cfRule>
  </conditionalFormatting>
  <conditionalFormatting sqref="H30:H90 H191:H412 H7:H23">
    <cfRule type="containsText" dxfId="39" priority="113" operator="containsText" text="New Sign Required">
      <formula>NOT(ISERROR(SEARCH("New Sign Required",H7)))</formula>
    </cfRule>
  </conditionalFormatting>
  <conditionalFormatting sqref="G30:G90 G7:H23">
    <cfRule type="containsText" dxfId="38" priority="112" operator="containsText" text="Action Required">
      <formula>NOT(ISERROR(SEARCH("Action Required",G7)))</formula>
    </cfRule>
  </conditionalFormatting>
  <conditionalFormatting sqref="H30:H90">
    <cfRule type="containsText" dxfId="37" priority="111" operator="containsText" text="Action Required">
      <formula>NOT(ISERROR(SEARCH("Action Required",H30)))</formula>
    </cfRule>
  </conditionalFormatting>
  <conditionalFormatting sqref="G26:G29">
    <cfRule type="containsText" dxfId="36" priority="53" operator="containsText" text="New Tag Required">
      <formula>NOT(ISERROR(SEARCH("New Tag Required",G26)))</formula>
    </cfRule>
  </conditionalFormatting>
  <conditionalFormatting sqref="H26:H29">
    <cfRule type="containsText" dxfId="35" priority="51" operator="containsText" text="New Sign Required">
      <formula>NOT(ISERROR(SEARCH("New Sign Required",H26)))</formula>
    </cfRule>
  </conditionalFormatting>
  <conditionalFormatting sqref="G26:G29">
    <cfRule type="containsText" dxfId="34" priority="50" operator="containsText" text="Action Required">
      <formula>NOT(ISERROR(SEARCH("Action Required",G26)))</formula>
    </cfRule>
  </conditionalFormatting>
  <conditionalFormatting sqref="H26:H29">
    <cfRule type="containsText" dxfId="33" priority="49" operator="containsText" text="Action Required">
      <formula>NOT(ISERROR(SEARCH("Action Required",H26)))</formula>
    </cfRule>
  </conditionalFormatting>
  <conditionalFormatting sqref="D91:D190">
    <cfRule type="containsText" dxfId="32" priority="45" operator="containsText" text="Yes">
      <formula>NOT(ISERROR(SEARCH("Yes",D91)))</formula>
    </cfRule>
  </conditionalFormatting>
  <conditionalFormatting sqref="H91:H190">
    <cfRule type="containsText" dxfId="31" priority="44" operator="containsText" text="New Sign Required">
      <formula>NOT(ISERROR(SEARCH("New Sign Required",H91)))</formula>
    </cfRule>
  </conditionalFormatting>
  <conditionalFormatting sqref="G91:G190">
    <cfRule type="containsText" dxfId="30" priority="43" operator="containsText" text="Action Required">
      <formula>NOT(ISERROR(SEARCH("Action Required",G91)))</formula>
    </cfRule>
  </conditionalFormatting>
  <conditionalFormatting sqref="H91:H190">
    <cfRule type="containsText" dxfId="29" priority="42" operator="containsText" text="Action Required">
      <formula>NOT(ISERROR(SEARCH("Action Required",H91)))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22">
    <cfRule type="cellIs" dxfId="26" priority="18" operator="equal">
      <formula>0</formula>
    </cfRule>
  </conditionalFormatting>
  <conditionalFormatting sqref="M6:M22">
    <cfRule type="cellIs" dxfId="25" priority="17" operator="equal">
      <formula>0</formula>
    </cfRule>
  </conditionalFormatting>
  <conditionalFormatting sqref="J6:J22 M6:M22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4">
    <cfRule type="expression" dxfId="21" priority="13">
      <formula>$J6="Log Issues"</formula>
    </cfRule>
  </conditionalFormatting>
  <conditionalFormatting sqref="N6:N14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1:H395">
      <formula1>DoorSignage</formula1>
    </dataValidation>
    <dataValidation type="list" allowBlank="1" showInputMessage="1" showErrorMessage="1" sqref="D6:D6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H26:H190 H23</xm:sqref>
        </x14:dataValidation>
        <x14:dataValidation type="list" allowBlank="1" showInputMessage="1" showErrorMessage="1">
          <x14:formula1>
            <xm:f>Lookup!$A$1:$A$4</xm:f>
          </x14:formula1>
          <xm:sqref>G26:G190 G23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O6:O14</xm:sqref>
        </x14:dataValidation>
        <x14:dataValidation type="list" allowBlank="1" showInputMessage="1">
          <x14:formula1>
            <xm:f>Lookup!$E$1:$E$18</xm:f>
          </x14:formula1>
          <xm:sqref>C6:C190</xm:sqref>
        </x14:dataValidation>
        <x14:dataValidation type="list" allowBlank="1" showInputMessage="1" showErrorMessage="1">
          <x14:formula1>
            <xm:f>Lookup!$A$1:$A$8</xm:f>
          </x14:formula1>
          <xm:sqref>G6:G22</xm:sqref>
        </x14:dataValidation>
        <x14:dataValidation type="list" allowBlank="1" showInputMessage="1" showErrorMessage="1">
          <x14:formula1>
            <xm:f>Lookup!$D$1:$D$10</xm:f>
          </x14:formula1>
          <xm:sqref>H6:H22</xm:sqref>
        </x14:dataValidation>
        <x14:dataValidation type="list" allowBlank="1" showInputMessage="1" showErrorMessage="1">
          <x14:formula1>
            <xm:f>Lookup!$F$1:$F$7</xm:f>
          </x14:formula1>
          <xm:sqref>J6:J22</xm:sqref>
        </x14:dataValidation>
        <x14:dataValidation type="list" allowBlank="1" showInputMessage="1" showErrorMessage="1">
          <x14:formula1>
            <xm:f>Lookup!$F$1:$F$8</xm:f>
          </x14:formula1>
          <xm:sqref>M6:M22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10" sqref="A10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0054</v>
      </c>
      <c r="C1" s="53"/>
      <c r="D1" s="18" t="s">
        <v>10</v>
      </c>
      <c r="E1" s="54">
        <f>'KD Changes'!G1</f>
        <v>42226</v>
      </c>
    </row>
    <row r="2" spans="1:10" x14ac:dyDescent="0.3">
      <c r="A2" s="57" t="s">
        <v>8</v>
      </c>
      <c r="B2" s="58" t="str">
        <f>VLOOKUP(B1,[1]BuildingList!A:B,2,FALSE)</f>
        <v>Funkhouser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91</v>
      </c>
      <c r="B6" s="73" t="s">
        <v>92</v>
      </c>
      <c r="C6" s="55" t="s">
        <v>70</v>
      </c>
      <c r="G6" s="32"/>
      <c r="H6" s="32"/>
      <c r="I6" s="55"/>
      <c r="J6" s="55"/>
    </row>
    <row r="7" spans="1:10" x14ac:dyDescent="0.3">
      <c r="A7" s="72" t="s">
        <v>93</v>
      </c>
      <c r="B7" s="73" t="s">
        <v>94</v>
      </c>
      <c r="C7" s="55" t="s">
        <v>70</v>
      </c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2015-08-28T18:52:28Z</dcterms:modified>
</cp:coreProperties>
</file>