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768" yWindow="-84" windowWidth="19356" windowHeight="9336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E2" i="4" l="1"/>
  <c r="E1" i="4"/>
  <c r="B1" i="4"/>
  <c r="B2" i="4" l="1"/>
  <c r="M8" i="1" l="1"/>
  <c r="M9" i="1"/>
  <c r="M10" i="1"/>
  <c r="M11" i="1"/>
  <c r="M12" i="1"/>
  <c r="M13" i="1"/>
  <c r="M14" i="1"/>
  <c r="M15" i="1"/>
  <c r="M16" i="1"/>
  <c r="M18" i="1"/>
  <c r="M19" i="1"/>
  <c r="M2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6" i="1"/>
  <c r="J8" i="1"/>
  <c r="J9" i="1"/>
  <c r="J10" i="1"/>
  <c r="J11" i="1"/>
  <c r="J12" i="1"/>
  <c r="J13" i="1"/>
  <c r="J14" i="1"/>
  <c r="J15" i="1"/>
  <c r="J16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6" i="1"/>
  <c r="H37" i="1" l="1"/>
  <c r="G37" i="1"/>
  <c r="M37" i="1" l="1"/>
  <c r="K2" i="1" s="1"/>
  <c r="J37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<sst xmlns="http://schemas.openxmlformats.org/spreadsheetml/2006/main" count="110" uniqueCount="89">
  <si>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</si>
  <si>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</si>
  <si>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</si>
  <si>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</si>
  <si>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</si>
  <si>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</si>
  <si>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</si>
  <si>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</si>
  <si>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</si>
  <si>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</si>
  <si>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</si>
  <si>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</si>
  <si>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</si>
  <si>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</si>
  <si>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</si>
  <si>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</si>
  <si>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</si>
  <si>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</si>
  <si>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</si>
  <si>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</si>
  <si>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</si>
  <si>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</si>
  <si>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</si>
  <si>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</si>
  <si>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</si>
  <si>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</si>
  <si>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</si>
  <si>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</si>
  <si>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</si>
  <si>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</si>
  <si>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</si>
  <si>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</si>
  <si>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</si>
  <si>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</si>
  <si>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</si>
  <si>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</si>
  <si>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</si>
  <si>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</si>
  <si>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</si>
  <si>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</si>
  <si>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</si>
  <si>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</si>
  <si>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</si>
  <si>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</si>
  <si>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</si>
  <si>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</si>
  <si>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</si>
  <si>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</si>
  <si>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</si>
  <si>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</si>
  <si>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</si>
  <si>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</si>
  <si>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</si>
  <si>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</si>
  <si>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</si>
  <si>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</si>
  <si>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</si>
  <si>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</si>
  <si>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</si>
  <si>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</si>
  <si>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</si>
  <si>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</si>
  <si>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</si>
  <si>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</si>
  <si>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</si>
  <si>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</si>
  <si>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</si>
  <si>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</si>
  <si>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</si>
  <si>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</si>
  <si>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</si>
  <si>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</si>
  <si>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</si>
  <si>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0052</t>
  </si>
  <si>
    <t>LX-0052-02-RF0203</t>
  </si>
  <si>
    <t>LX-0052-02-RF0204</t>
  </si>
  <si>
    <t>LX-0052-02-RF0206</t>
  </si>
  <si>
    <t>LX-0052-03-RF0301</t>
  </si>
  <si>
    <t>LX-0052-03-RF0305</t>
  </si>
  <si>
    <t>CIVIL ENGINEERING - Roof RF0305</t>
  </si>
  <si>
    <t>LX-0052-04-RF0402</t>
  </si>
  <si>
    <t>CIVIL ENGINEERING - Roof Section 3</t>
  </si>
  <si>
    <t>CIVIL ENGINEERING - Roof Section 1</t>
  </si>
  <si>
    <t>CIVIL ENGINEERING - Roof Section 2</t>
  </si>
  <si>
    <t>CIVIL ENGINEERING - Roof Section 4</t>
  </si>
  <si>
    <t>LX-0052-04-RF0405</t>
  </si>
  <si>
    <t>CIVIL ENGINEERING - Roof Section 5</t>
  </si>
  <si>
    <t>CIVIL ENGINEERING - Roof Section 6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</si>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</sst>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19">
        <v>41947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2" t="str">
        <f>VLOOKUP(B1,BuildingList!A:B,2,FALSE)</f>
        <v>Terrell Civil Engineering Building</v>
      </c>
      <c r="C2" s="72"/>
      <c r="F2" s="25" t="s">
        <v>12</v>
      </c>
      <c r="G2" s="26" t="s">
        <v>62</v>
      </c>
      <c r="J2" s="15">
        <f>G37-J37</f>
        <v>0</v>
      </c>
      <c r="K2" s="15">
        <f>H37-M37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A6" s="63"/>
      <c r="B6" s="63"/>
      <c r="C6" s="57"/>
      <c r="D6" s="56"/>
      <c r="E6" s="65"/>
      <c r="F6" s="66"/>
      <c r="G6" s="65"/>
      <c r="H6" s="56"/>
      <c r="I6" t="s">
        <v>88</v>
      </c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3">
      <c r="A7" s="63"/>
      <c r="B7" s="63"/>
      <c r="C7" s="63"/>
      <c r="D7" s="63"/>
      <c r="E7" s="63"/>
      <c r="F7" s="66"/>
      <c r="G7" s="63"/>
      <c r="H7" s="63"/>
      <c r="I7" s="63"/>
      <c r="J7" s="10"/>
      <c r="K7" s="37"/>
      <c r="L7" s="10"/>
      <c r="M7" s="10"/>
      <c r="N7" s="37"/>
      <c r="O7" s="10"/>
    </row>
    <row r="8" spans="1:16" ht="15" x14ac:dyDescent="0.25">
      <c r="A8" s="63"/>
      <c r="B8" s="63"/>
      <c r="C8" s="63"/>
      <c r="D8" s="63"/>
      <c r="E8" s="63"/>
      <c r="F8" s="66"/>
      <c r="G8" s="63"/>
      <c r="H8" s="63"/>
      <c r="I8" s="63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5" customHeight="1" x14ac:dyDescent="0.25">
      <c r="A9" s="63"/>
      <c r="B9" s="63"/>
      <c r="C9" s="63"/>
      <c r="D9" s="63"/>
      <c r="E9" s="63"/>
      <c r="F9" s="66"/>
      <c r="G9" s="63"/>
      <c r="H9" s="63"/>
      <c r="I9" s="63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63"/>
      <c r="B10" s="63"/>
      <c r="C10" s="63"/>
      <c r="D10" s="63"/>
      <c r="E10" s="63"/>
      <c r="F10" s="66"/>
      <c r="G10" s="63"/>
      <c r="H10" s="63"/>
      <c r="I10" s="63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63"/>
      <c r="B11" s="63"/>
      <c r="C11" s="63"/>
      <c r="D11" s="63"/>
      <c r="E11" s="63"/>
      <c r="F11" s="66"/>
      <c r="G11" s="63"/>
      <c r="H11" s="63"/>
      <c r="I11" s="63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5" x14ac:dyDescent="0.25">
      <c r="A12" s="63"/>
      <c r="B12" s="63"/>
      <c r="C12" s="63"/>
      <c r="D12" s="63"/>
      <c r="E12" s="63"/>
      <c r="F12" s="66"/>
      <c r="G12" s="63"/>
      <c r="H12" s="63"/>
      <c r="I12" s="63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5" x14ac:dyDescent="0.25">
      <c r="A13" s="63"/>
      <c r="B13" s="63"/>
      <c r="C13" s="63"/>
      <c r="D13" s="63"/>
      <c r="E13" s="63"/>
      <c r="F13" s="66"/>
      <c r="G13" s="63"/>
      <c r="H13" s="63"/>
      <c r="I13" s="63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5" x14ac:dyDescent="0.25">
      <c r="A14" s="63"/>
      <c r="B14" s="63"/>
      <c r="C14" s="63"/>
      <c r="D14" s="63"/>
      <c r="E14" s="63"/>
      <c r="F14" s="66"/>
      <c r="G14" s="63"/>
      <c r="H14" s="63"/>
      <c r="I14" s="63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5" x14ac:dyDescent="0.25">
      <c r="A15" s="63"/>
      <c r="B15" s="63"/>
      <c r="C15" s="63"/>
      <c r="D15" s="63"/>
      <c r="E15" s="63"/>
      <c r="F15" s="66"/>
      <c r="G15" s="63"/>
      <c r="H15" s="63"/>
      <c r="I15" s="63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5" x14ac:dyDescent="0.25">
      <c r="A16" s="63"/>
      <c r="B16" s="63"/>
      <c r="C16" s="63"/>
      <c r="D16" s="63"/>
      <c r="E16" s="63"/>
      <c r="F16" s="66"/>
      <c r="G16" s="63"/>
      <c r="H16" s="63"/>
      <c r="I16" s="63"/>
      <c r="J16" s="10" t="str">
        <f>IF(G16="No Change","N/A",IF(G16="New Tag Required",Lookup!F:F,IF(G16="Remove Old Tag",Lookup!F:F,IF(G16="N/A","N/A",""))))</f>
        <v/>
      </c>
      <c r="K16" s="37"/>
      <c r="L16" s="10"/>
      <c r="M16" s="10" t="str">
        <f>IF(H16="No Change","N/A",IF(H16="New Tag Required",Lookup!F:F,IF(H16="Remove Old Sign",Lookup!F:F,IF(H16="N/A","N/A",""))))</f>
        <v/>
      </c>
      <c r="N16" s="37"/>
      <c r="O16" s="10"/>
    </row>
    <row r="17" spans="1:15" ht="15" x14ac:dyDescent="0.25">
      <c r="A17" s="63"/>
      <c r="B17" s="63"/>
      <c r="C17" s="63"/>
      <c r="D17" s="63"/>
      <c r="E17" s="63"/>
      <c r="F17" s="66"/>
      <c r="G17" s="63"/>
      <c r="H17" s="63"/>
      <c r="I17" s="63"/>
      <c r="J17" s="10"/>
      <c r="K17" s="37"/>
      <c r="L17" s="10"/>
      <c r="M17" s="10"/>
      <c r="N17" s="37"/>
      <c r="O17" s="10"/>
    </row>
    <row r="18" spans="1:15" ht="15" x14ac:dyDescent="0.25">
      <c r="A18" s="63"/>
      <c r="B18" s="63"/>
      <c r="C18" s="63"/>
      <c r="D18" s="63"/>
      <c r="E18" s="63"/>
      <c r="F18" s="66"/>
      <c r="G18" s="63"/>
      <c r="H18" s="63"/>
      <c r="I18" s="63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63"/>
      <c r="B19" s="63"/>
      <c r="C19" s="63"/>
      <c r="D19" s="63"/>
      <c r="E19" s="63"/>
      <c r="F19" s="66"/>
      <c r="G19" s="63"/>
      <c r="H19" s="63"/>
      <c r="I19" s="63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63"/>
      <c r="B20" s="63"/>
      <c r="C20" s="63"/>
      <c r="D20" s="63"/>
      <c r="E20" s="63"/>
      <c r="F20" s="66"/>
      <c r="G20" s="63"/>
      <c r="H20" s="63"/>
      <c r="I20" s="63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63"/>
      <c r="B21" s="63"/>
      <c r="C21" s="63"/>
      <c r="D21" s="63"/>
      <c r="E21" s="63"/>
      <c r="F21" s="66"/>
      <c r="G21" s="63"/>
      <c r="H21" s="63"/>
      <c r="I21" s="63"/>
      <c r="J21" s="10"/>
      <c r="K21" s="39"/>
      <c r="L21" s="11"/>
      <c r="M21" s="10"/>
      <c r="N21" s="39"/>
      <c r="O21" s="11"/>
    </row>
    <row r="22" spans="1:15" ht="15" x14ac:dyDescent="0.25">
      <c r="A22" s="63"/>
      <c r="B22" s="63"/>
      <c r="C22" s="63"/>
      <c r="D22" s="63"/>
      <c r="E22" s="63"/>
      <c r="F22" s="66"/>
      <c r="G22" s="63"/>
      <c r="H22" s="63"/>
      <c r="I22" s="63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ht="15" x14ac:dyDescent="0.25">
      <c r="A23" s="63"/>
      <c r="B23" s="63"/>
      <c r="C23" s="63"/>
      <c r="D23" s="63"/>
      <c r="E23" s="63"/>
      <c r="F23" s="66"/>
      <c r="G23" s="63"/>
      <c r="H23" s="63"/>
      <c r="I23" s="63"/>
      <c r="J23" s="10" t="str">
        <f>IF(G23="No Change","N/A",IF(G23="New Tag Required",Lookup!F:F,IF(G23="Remove Old Tag",Lookup!F:F,IF(G23="N/A","N/A",""))))</f>
        <v/>
      </c>
      <c r="K23" s="39"/>
      <c r="L23" s="1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1:15" ht="15" x14ac:dyDescent="0.25">
      <c r="A24" s="63"/>
      <c r="B24" s="63"/>
      <c r="C24" s="63"/>
      <c r="D24" s="63"/>
      <c r="E24" s="63"/>
      <c r="F24" s="66"/>
      <c r="G24" s="63"/>
      <c r="H24" s="63"/>
      <c r="I24" s="63"/>
      <c r="J24" s="10" t="str">
        <f>IF(G24="No Change","N/A",IF(G24="New Tag Required",Lookup!F:F,IF(G24="Remove Old Tag",Lookup!F:F,IF(G24="N/A","N/A",""))))</f>
        <v/>
      </c>
      <c r="K24" s="39"/>
      <c r="L24" s="1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1:15" ht="15" x14ac:dyDescent="0.25">
      <c r="A25" s="63"/>
      <c r="B25" s="63"/>
      <c r="C25" s="63"/>
      <c r="D25" s="63"/>
      <c r="E25" s="63"/>
      <c r="F25" s="66"/>
      <c r="G25" s="63"/>
      <c r="H25" s="63"/>
      <c r="I25" s="63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39"/>
      <c r="O25" s="11"/>
    </row>
    <row r="26" spans="1:15" ht="15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39"/>
      <c r="O26" s="11"/>
    </row>
    <row r="27" spans="1:15" ht="15" x14ac:dyDescent="0.25">
      <c r="A27" s="35"/>
      <c r="B27" s="35"/>
      <c r="C27" s="35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ht="15" x14ac:dyDescent="0.25">
      <c r="A28" s="35"/>
      <c r="B28" s="35"/>
      <c r="C28" s="35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1:15" ht="15" x14ac:dyDescent="0.25">
      <c r="A29" s="35"/>
      <c r="B29" s="35"/>
      <c r="C29" s="35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5"/>
      <c r="B30" s="35"/>
      <c r="C30" s="35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5"/>
      <c r="B31" s="35"/>
      <c r="C31" s="35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" x14ac:dyDescent="0.25">
      <c r="A33" s="38"/>
      <c r="C33" s="11"/>
      <c r="E33" s="36"/>
      <c r="F33" s="36"/>
      <c r="G33" s="36"/>
      <c r="J33" s="10" t="str">
        <f>IF(G33="No Change","N/A",IF(G33="New Tag Required",Lookup!F:F,IF(G33="Remove Old Tag",Lookup!F:F,IF(G33="N/A","N/A",""))))</f>
        <v/>
      </c>
      <c r="K33" s="41"/>
      <c r="M33" s="10" t="str">
        <f>IF(H33="No Change","N/A",IF(H33="New Tag Required",Lookup!F:F,IF(H33="Remove Old Sign",Lookup!F:F,IF(H33="N/A","N/A",""))))</f>
        <v/>
      </c>
      <c r="N33" s="41"/>
    </row>
    <row r="34" spans="1:14" ht="15" x14ac:dyDescent="0.25">
      <c r="A34" s="38"/>
      <c r="C34" s="11"/>
      <c r="E34" s="36"/>
      <c r="F34" s="36"/>
      <c r="G34" s="36"/>
      <c r="J34" s="10" t="str">
        <f>IF(G34="No Change","N/A",IF(G34="New Tag Required",Lookup!F:F,IF(G34="Remove Old Tag",Lookup!F:F,IF(G34="N/A","N/A",""))))</f>
        <v/>
      </c>
      <c r="K34" s="41"/>
      <c r="M34" s="10" t="str">
        <f>IF(H34="No Change","N/A",IF(H34="New Tag Required",Lookup!F:F,IF(H34="Remove Old Sign",Lookup!F:F,IF(H34="N/A","N/A",""))))</f>
        <v/>
      </c>
      <c r="N34" s="41"/>
    </row>
    <row r="35" spans="1:14" ht="15.75" thickBot="1" x14ac:dyDescent="0.3">
      <c r="A35" s="38"/>
      <c r="C35" s="11"/>
      <c r="E35" s="36"/>
      <c r="F35" s="36"/>
      <c r="G35" s="36"/>
      <c r="K35" s="41"/>
      <c r="N35" s="41"/>
    </row>
    <row r="36" spans="1:14" ht="45" x14ac:dyDescent="0.25">
      <c r="A36" s="38"/>
      <c r="C36" s="11"/>
      <c r="E36" s="36"/>
      <c r="F36" s="36"/>
      <c r="G36" s="42" t="s">
        <v>47</v>
      </c>
      <c r="H36" s="43" t="s">
        <v>48</v>
      </c>
      <c r="J36" s="44" t="s">
        <v>42</v>
      </c>
      <c r="K36" s="10"/>
      <c r="L36" s="10"/>
      <c r="M36" s="44" t="s">
        <v>43</v>
      </c>
    </row>
    <row r="37" spans="1:14" ht="15" thickBot="1" x14ac:dyDescent="0.35">
      <c r="A37" s="38"/>
      <c r="C37" s="11"/>
      <c r="E37" s="36"/>
      <c r="F37" s="36"/>
      <c r="G37" s="14">
        <f>COUNTIF(G6:G36,"New Tag Required")</f>
        <v>0</v>
      </c>
      <c r="H37" s="13">
        <f>COUNTIF(H6:H36,"New Sign Required")</f>
        <v>0</v>
      </c>
      <c r="J37" s="12">
        <f>COUNTIF(J6:J36,"Installed")</f>
        <v>0</v>
      </c>
      <c r="K37" s="10"/>
      <c r="L37" s="10"/>
      <c r="M37" s="12">
        <f>COUNTIF(M6:M36,"Installed")</f>
        <v>0</v>
      </c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38"/>
      <c r="C43" s="11"/>
      <c r="E43" s="36"/>
      <c r="F43" s="36"/>
      <c r="G43" s="36"/>
    </row>
    <row r="44" spans="1:14" x14ac:dyDescent="0.3">
      <c r="A44" s="38"/>
      <c r="C44" s="11"/>
      <c r="E44" s="36"/>
      <c r="F44" s="36"/>
      <c r="G44" s="36"/>
    </row>
    <row r="45" spans="1:14" x14ac:dyDescent="0.3">
      <c r="A45" s="45"/>
      <c r="C45" s="11"/>
      <c r="E45" s="36"/>
      <c r="F45" s="46"/>
      <c r="G45" s="36"/>
    </row>
    <row r="46" spans="1:14" x14ac:dyDescent="0.3">
      <c r="A46" s="45"/>
      <c r="C46" s="11"/>
      <c r="E46" s="36"/>
      <c r="F46" s="46"/>
      <c r="G46" s="36"/>
    </row>
    <row r="47" spans="1:14" x14ac:dyDescent="0.3">
      <c r="A47" s="45"/>
      <c r="C47" s="11"/>
      <c r="E47" s="36"/>
      <c r="F47" s="47"/>
      <c r="G47" s="36"/>
    </row>
    <row r="48" spans="1:14" x14ac:dyDescent="0.3">
      <c r="A48" s="38"/>
      <c r="C48" s="11"/>
      <c r="E48" s="36"/>
      <c r="F48" s="46"/>
      <c r="G48" s="36"/>
    </row>
    <row r="49" spans="1:7" x14ac:dyDescent="0.3">
      <c r="A49" s="38"/>
      <c r="C49" s="11"/>
      <c r="E49" s="36"/>
      <c r="F49" s="46"/>
      <c r="G49" s="36"/>
    </row>
    <row r="50" spans="1:7" x14ac:dyDescent="0.3">
      <c r="A50" s="48"/>
      <c r="C50" s="11"/>
      <c r="E50" s="36"/>
      <c r="F50" s="36"/>
      <c r="G50" s="36"/>
    </row>
    <row r="51" spans="1:7" x14ac:dyDescent="0.3">
      <c r="A51" s="48"/>
      <c r="C51" s="11"/>
      <c r="E51" s="36"/>
      <c r="F51" s="36"/>
      <c r="G51" s="36"/>
    </row>
    <row r="52" spans="1:7" x14ac:dyDescent="0.3">
      <c r="A52" s="48"/>
      <c r="C52" s="11"/>
      <c r="E52" s="36"/>
      <c r="F52" s="36"/>
      <c r="G52" s="36"/>
    </row>
    <row r="53" spans="1:7" x14ac:dyDescent="0.3">
      <c r="A53" s="48"/>
      <c r="C53" s="11"/>
      <c r="E53" s="36"/>
      <c r="F53" s="36"/>
      <c r="G53" s="36"/>
    </row>
    <row r="54" spans="1:7" x14ac:dyDescent="0.3">
      <c r="A54" s="49"/>
      <c r="C54" s="11"/>
      <c r="E54" s="36"/>
      <c r="F54" s="40"/>
      <c r="G54" s="36"/>
    </row>
    <row r="55" spans="1:7" x14ac:dyDescent="0.3">
      <c r="A55" s="48"/>
      <c r="C55" s="11"/>
      <c r="E55" s="36"/>
      <c r="F55" s="36"/>
      <c r="G55" s="36"/>
    </row>
    <row r="56" spans="1:7" x14ac:dyDescent="0.3">
      <c r="A56" s="48"/>
      <c r="C56" s="11"/>
      <c r="E56" s="36"/>
      <c r="F56" s="36"/>
      <c r="G56" s="36"/>
    </row>
    <row r="57" spans="1:7" x14ac:dyDescent="0.3">
      <c r="A57" s="38"/>
      <c r="C57" s="11"/>
      <c r="E57" s="36"/>
      <c r="F57" s="36"/>
      <c r="G57" s="36"/>
    </row>
    <row r="58" spans="1:7" x14ac:dyDescent="0.3">
      <c r="A58" s="38"/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203" spans="3:3" x14ac:dyDescent="0.3">
      <c r="C203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2:G56 G11:G35">
    <cfRule type="containsText" dxfId="65" priority="138" operator="containsText" text="New Tag Required">
      <formula>NOT(ISERROR(SEARCH("New Tag Required",G11)))</formula>
    </cfRule>
  </conditionalFormatting>
  <conditionalFormatting sqref="D9 D11:D102">
    <cfRule type="containsText" dxfId="64" priority="137" operator="containsText" text="Yes">
      <formula>NOT(ISERROR(SEARCH("Yes",D9)))</formula>
    </cfRule>
  </conditionalFormatting>
  <conditionalFormatting sqref="H42:H102 H203:H424 H11:H35">
    <cfRule type="containsText" dxfId="63" priority="125" operator="containsText" text="New Sign Required">
      <formula>NOT(ISERROR(SEARCH("New Sign Required",H11)))</formula>
    </cfRule>
  </conditionalFormatting>
  <conditionalFormatting sqref="G42:G102 G11:H35">
    <cfRule type="containsText" dxfId="62" priority="124" operator="containsText" text="Action Required">
      <formula>NOT(ISERROR(SEARCH("Action Required",G11)))</formula>
    </cfRule>
  </conditionalFormatting>
  <conditionalFormatting sqref="H42:H102">
    <cfRule type="containsText" dxfId="61" priority="123" operator="containsText" text="Action Required">
      <formula>NOT(ISERROR(SEARCH("Action Required",H42)))</formula>
    </cfRule>
  </conditionalFormatting>
  <conditionalFormatting sqref="G38:G41">
    <cfRule type="containsText" dxfId="60" priority="65" operator="containsText" text="New Tag Required">
      <formula>NOT(ISERROR(SEARCH("New Tag Required",G38)))</formula>
    </cfRule>
  </conditionalFormatting>
  <conditionalFormatting sqref="H38:H41">
    <cfRule type="containsText" dxfId="59" priority="63" operator="containsText" text="New Sign Required">
      <formula>NOT(ISERROR(SEARCH("New Sign Required",H38)))</formula>
    </cfRule>
  </conditionalFormatting>
  <conditionalFormatting sqref="G38:G41">
    <cfRule type="containsText" dxfId="58" priority="62" operator="containsText" text="Action Required">
      <formula>NOT(ISERROR(SEARCH("Action Required",G38)))</formula>
    </cfRule>
  </conditionalFormatting>
  <conditionalFormatting sqref="H38:H41">
    <cfRule type="containsText" dxfId="57" priority="61" operator="containsText" text="Action Required">
      <formula>NOT(ISERROR(SEARCH("Action Required",H38)))</formula>
    </cfRule>
  </conditionalFormatting>
  <conditionalFormatting sqref="D103:D202">
    <cfRule type="containsText" dxfId="56" priority="57" operator="containsText" text="Yes">
      <formula>NOT(ISERROR(SEARCH("Yes",D103)))</formula>
    </cfRule>
  </conditionalFormatting>
  <conditionalFormatting sqref="H103:H202">
    <cfRule type="containsText" dxfId="55" priority="56" operator="containsText" text="New Sign Required">
      <formula>NOT(ISERROR(SEARCH("New Sign Required",H103)))</formula>
    </cfRule>
  </conditionalFormatting>
  <conditionalFormatting sqref="G103:G202">
    <cfRule type="containsText" dxfId="54" priority="55" operator="containsText" text="Action Required">
      <formula>NOT(ISERROR(SEARCH("Action Required",G103)))</formula>
    </cfRule>
  </conditionalFormatting>
  <conditionalFormatting sqref="H103:H202">
    <cfRule type="containsText" dxfId="53" priority="54" operator="containsText" text="Action Required">
      <formula>NOT(ISERROR(SEARCH("Action Required",H103)))</formula>
    </cfRule>
  </conditionalFormatting>
  <conditionalFormatting sqref="D10">
    <cfRule type="containsText" dxfId="52" priority="51" operator="containsText" text="Yes">
      <formula>NOT(ISERROR(SEARCH("Yes",D10)))</formula>
    </cfRule>
  </conditionalFormatting>
  <conditionalFormatting sqref="D8">
    <cfRule type="containsText" dxfId="51" priority="40" operator="containsText" text="Yes">
      <formula>NOT(ISERROR(SEARCH("Yes",D8)))</formula>
    </cfRule>
  </conditionalFormatting>
  <conditionalFormatting sqref="G8">
    <cfRule type="containsText" dxfId="50" priority="39" operator="containsText" text="New Tag Required">
      <formula>NOT(ISERROR(SEARCH("New Tag Required",G8)))</formula>
    </cfRule>
  </conditionalFormatting>
  <conditionalFormatting sqref="H8">
    <cfRule type="containsText" dxfId="49" priority="38" operator="containsText" text="New Sign Required">
      <formula>NOT(ISERROR(SEARCH("New Sign Required",H8)))</formula>
    </cfRule>
  </conditionalFormatting>
  <conditionalFormatting sqref="G8">
    <cfRule type="containsText" dxfId="48" priority="37" operator="containsText" text="Action Required">
      <formula>NOT(ISERROR(SEARCH("Action Required",G8)))</formula>
    </cfRule>
  </conditionalFormatting>
  <conditionalFormatting sqref="H8">
    <cfRule type="containsText" dxfId="47" priority="36" operator="containsText" text="Action Required">
      <formula>NOT(ISERROR(SEARCH("Action Required",H8)))</formula>
    </cfRule>
  </conditionalFormatting>
  <conditionalFormatting sqref="G9">
    <cfRule type="containsText" dxfId="46" priority="35" operator="containsText" text="New Tag Required">
      <formula>NOT(ISERROR(SEARCH("New Tag Required",G9)))</formula>
    </cfRule>
  </conditionalFormatting>
  <conditionalFormatting sqref="H9">
    <cfRule type="containsText" dxfId="45" priority="34" operator="containsText" text="New Sign Required">
      <formula>NOT(ISERROR(SEARCH("New Sign Required",H9)))</formula>
    </cfRule>
  </conditionalFormatting>
  <conditionalFormatting sqref="G9">
    <cfRule type="containsText" dxfId="44" priority="33" operator="containsText" text="Action Required">
      <formula>NOT(ISERROR(SEARCH("Action Required",G9)))</formula>
    </cfRule>
  </conditionalFormatting>
  <conditionalFormatting sqref="H9">
    <cfRule type="containsText" dxfId="43" priority="32" operator="containsText" text="Action Required">
      <formula>NOT(ISERROR(SEARCH("Action Required",H9)))</formula>
    </cfRule>
  </conditionalFormatting>
  <conditionalFormatting sqref="J2:N2">
    <cfRule type="cellIs" dxfId="42" priority="31" operator="notEqual">
      <formula>0</formula>
    </cfRule>
  </conditionalFormatting>
  <conditionalFormatting sqref="J6:J34">
    <cfRule type="cellIs" dxfId="41" priority="30" operator="equal">
      <formula>0</formula>
    </cfRule>
  </conditionalFormatting>
  <conditionalFormatting sqref="M6:M34">
    <cfRule type="cellIs" dxfId="40" priority="29" operator="equal">
      <formula>0</formula>
    </cfRule>
  </conditionalFormatting>
  <conditionalFormatting sqref="J6:J34 M6:M34">
    <cfRule type="cellIs" dxfId="39" priority="26" operator="equal">
      <formula>"In Progress"</formula>
    </cfRule>
    <cfRule type="cellIs" dxfId="38" priority="27" operator="equal">
      <formula>"Log Issues"</formula>
    </cfRule>
    <cfRule type="cellIs" dxfId="37" priority="28" operator="equal">
      <formula>"N/A"</formula>
    </cfRule>
  </conditionalFormatting>
  <conditionalFormatting sqref="K6:L17">
    <cfRule type="expression" dxfId="36" priority="25">
      <formula>$J6="Log Issues"</formula>
    </cfRule>
  </conditionalFormatting>
  <conditionalFormatting sqref="N6:N17">
    <cfRule type="expression" dxfId="35" priority="24">
      <formula>$M6="Log Issues"</formula>
    </cfRule>
  </conditionalFormatting>
  <conditionalFormatting sqref="G10">
    <cfRule type="containsText" dxfId="34" priority="23" operator="containsText" text="New Tag Required">
      <formula>NOT(ISERROR(SEARCH("New Tag Required",G10)))</formula>
    </cfRule>
  </conditionalFormatting>
  <conditionalFormatting sqref="H10">
    <cfRule type="containsText" dxfId="33" priority="22" operator="containsText" text="New Sign Required">
      <formula>NOT(ISERROR(SEARCH("New Sign Required",H10)))</formula>
    </cfRule>
  </conditionalFormatting>
  <conditionalFormatting sqref="G10">
    <cfRule type="containsText" dxfId="32" priority="21" operator="containsText" text="Action Required">
      <formula>NOT(ISERROR(SEARCH("Action Required",G10)))</formula>
    </cfRule>
  </conditionalFormatting>
  <conditionalFormatting sqref="H10">
    <cfRule type="containsText" dxfId="31" priority="20" operator="containsText" text="Action Required">
      <formula>NOT(ISERROR(SEARCH("Action Required",H10)))</formula>
    </cfRule>
  </conditionalFormatting>
  <conditionalFormatting sqref="H1:H5 H8:H1048576">
    <cfRule type="containsText" dxfId="30" priority="18" operator="containsText" text="Remove Old Sign">
      <formula>NOT(ISERROR(SEARCH("Remove Old Sign",H1)))</formula>
    </cfRule>
    <cfRule type="containsText" dxfId="29" priority="19" operator="containsText" text="Move Sign to New Location">
      <formula>NOT(ISERROR(SEARCH("Move Sign to New Location",H1)))</formula>
    </cfRule>
  </conditionalFormatting>
  <conditionalFormatting sqref="G1:G5 G8:G1048576">
    <cfRule type="containsText" dxfId="28" priority="17" operator="containsText" text="Remove Old Tag">
      <formula>NOT(ISERROR(SEARCH("Remove Old Tag",G1)))</formula>
    </cfRule>
  </conditionalFormatting>
  <conditionalFormatting sqref="D6">
    <cfRule type="containsText" dxfId="27" priority="16" operator="containsText" text="Yes">
      <formula>NOT(ISERROR(SEARCH("Yes",D6)))</formula>
    </cfRule>
  </conditionalFormatting>
  <conditionalFormatting sqref="G6">
    <cfRule type="containsText" dxfId="26" priority="15" operator="containsText" text="New Tag Required">
      <formula>NOT(ISERROR(SEARCH("New Tag Required",G6)))</formula>
    </cfRule>
  </conditionalFormatting>
  <conditionalFormatting sqref="H6">
    <cfRule type="containsText" dxfId="25" priority="14" operator="containsText" text="New Sign Required">
      <formula>NOT(ISERROR(SEARCH("New Sign Required",H6)))</formula>
    </cfRule>
  </conditionalFormatting>
  <conditionalFormatting sqref="G6">
    <cfRule type="containsText" dxfId="24" priority="13" operator="containsText" text="Action Required">
      <formula>NOT(ISERROR(SEARCH("Action Required",G6)))</formula>
    </cfRule>
  </conditionalFormatting>
  <conditionalFormatting sqref="H6">
    <cfRule type="containsText" dxfId="23" priority="12" operator="containsText" text="Action Required">
      <formula>NOT(ISERROR(SEARCH("Action Required",H6)))</formula>
    </cfRule>
  </conditionalFormatting>
  <conditionalFormatting sqref="G6">
    <cfRule type="containsText" dxfId="22" priority="11" operator="containsText" text="New Tag Required">
      <formula>NOT(ISERROR(SEARCH("New Tag Required",G6)))</formula>
    </cfRule>
  </conditionalFormatting>
  <conditionalFormatting sqref="D6">
    <cfRule type="containsText" dxfId="21" priority="10" operator="containsText" text="Yes">
      <formula>NOT(ISERROR(SEARCH("Yes",D6)))</formula>
    </cfRule>
  </conditionalFormatting>
  <conditionalFormatting sqref="G6">
    <cfRule type="containsText" dxfId="20" priority="9" operator="containsText" text="Action Required">
      <formula>NOT(ISERROR(SEARCH("Action Required",G6)))</formula>
    </cfRule>
  </conditionalFormatting>
  <conditionalFormatting sqref="D7">
    <cfRule type="containsText" dxfId="19" priority="8" operator="containsText" text="Yes">
      <formula>NOT(ISERROR(SEARCH("Yes",D7)))</formula>
    </cfRule>
  </conditionalFormatting>
  <conditionalFormatting sqref="G7">
    <cfRule type="containsText" dxfId="18" priority="7" operator="containsText" text="New Tag Required">
      <formula>NOT(ISERROR(SEARCH("New Tag Required",G7)))</formula>
    </cfRule>
  </conditionalFormatting>
  <conditionalFormatting sqref="H7">
    <cfRule type="containsText" dxfId="17" priority="6" operator="containsText" text="New Sign Required">
      <formula>NOT(ISERROR(SEARCH("New Sign Required",H7)))</formula>
    </cfRule>
  </conditionalFormatting>
  <conditionalFormatting sqref="G7">
    <cfRule type="containsText" dxfId="16" priority="5" operator="containsText" text="Action Required">
      <formula>NOT(ISERROR(SEARCH("Action Required",G7)))</formula>
    </cfRule>
  </conditionalFormatting>
  <conditionalFormatting sqref="H7">
    <cfRule type="containsText" dxfId="15" priority="4" operator="containsText" text="Action Required">
      <formula>NOT(ISERROR(SEARCH("Action Required",H7)))</formula>
    </cfRule>
  </conditionalFormatting>
  <conditionalFormatting sqref="H6:H7">
    <cfRule type="containsText" dxfId="14" priority="2" operator="containsText" text="Remove Old Sign">
      <formula>NOT(ISERROR(SEARCH("Remove Old Sign",H6)))</formula>
    </cfRule>
    <cfRule type="containsText" dxfId="13" priority="3" operator="containsText" text="Move Sign to New Location">
      <formula>NOT(ISERROR(SEARCH("Move Sign to New Location",H6)))</formula>
    </cfRule>
  </conditionalFormatting>
  <conditionalFormatting sqref="G6:G7">
    <cfRule type="containsText" dxfId="12" priority="1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H203:H407">
      <formula1>DoorSignage</formula1>
    </dataValidation>
    <dataValidation type="list" allowBlank="1" showInputMessage="1" showErrorMessage="1" sqref="D6:D7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 showErrorMessage="1">
          <x14:formula1>
            <xm:f>[2]Lookup!#REF!</xm:f>
          </x14:formula1>
          <xm:sqref>O6:O17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C8:C202</xm:sqref>
        </x14:dataValidation>
        <x14:dataValidation type="list" allowBlank="1" showInputMessage="1" showErrorMessage="1">
          <x14:formula1>
            <xm:f>Lookup!$A$1:$A$8</xm:f>
          </x14:formula1>
          <xm:sqref>G8:G34</xm:sqref>
        </x14:dataValidation>
        <x14:dataValidation type="list" allowBlank="1" showInputMessage="1" showErrorMessage="1">
          <x14:formula1>
            <xm:f>Lookup!$D$1:$D$10</xm:f>
          </x14:formula1>
          <xm:sqref>H8:H34</xm:sqref>
        </x14:dataValidation>
        <x14:dataValidation type="list" allowBlank="1" showInputMessage="1" showErrorMessage="1">
          <x14:formula1>
            <xm:f>Lookup!$F$1:$F$7</xm:f>
          </x14:formula1>
          <xm:sqref>J6:J34</xm:sqref>
        </x14:dataValidation>
        <x14:dataValidation type="list" allowBlank="1" showInputMessage="1" showErrorMessage="1">
          <x14:formula1>
            <xm:f>Lookup!$F$1:$F$8</xm:f>
          </x14:formula1>
          <xm:sqref>M6:M34</xm:sqref>
        </x14:dataValidation>
        <x14:dataValidation type="list" allowBlank="1" showInputMessage="1" showErrorMessage="1">
          <x14:formula1>
            <xm:f>[1]Lookup!#REF!</xm:f>
          </x14:formula1>
          <xm:sqref>H6:H7</xm:sqref>
        </x14:dataValidation>
        <x14:dataValidation type="list" allowBlank="1" showInputMessage="1" showErrorMessage="1">
          <x14:formula1>
            <xm:f>[1]Lookup!#REF!</xm:f>
          </x14:formula1>
          <xm:sqref>G6:G7</xm:sqref>
        </x14:dataValidation>
        <x14:dataValidation type="list" allowBlank="1" showInputMessage="1">
          <x14:formula1>
            <xm:f>[1]Lookup!#REF!</xm:f>
          </x14:formula1>
          <xm:sqref>C6:C7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3" bestFit="1" customWidth="1"/>
    <col min="2" max="2" width="32.10937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0052</v>
      </c>
      <c r="C1" s="54"/>
      <c r="D1" s="18" t="s">
        <v>10</v>
      </c>
      <c r="E1" s="55">
        <f>'KD Changes'!G1</f>
        <v>41947</v>
      </c>
    </row>
    <row r="2" spans="1:10" ht="15" customHeight="1" x14ac:dyDescent="0.25">
      <c r="A2" s="58" t="s">
        <v>8</v>
      </c>
      <c r="B2" s="59" t="str">
        <f>VLOOKUP(B1,[1]BuildingList!A:B,2,FALSE)</f>
        <v>Terrell Civil Engineering Building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5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77</v>
      </c>
      <c r="B6" s="1" t="s">
        <v>82</v>
      </c>
      <c r="C6" s="56" t="s">
        <v>72</v>
      </c>
      <c r="D6" s="66">
        <v>2730</v>
      </c>
      <c r="G6" s="34"/>
      <c r="H6" s="34"/>
      <c r="I6" s="56"/>
      <c r="J6" s="56"/>
    </row>
    <row r="7" spans="1:10" x14ac:dyDescent="0.3">
      <c r="A7" s="1" t="s">
        <v>80</v>
      </c>
      <c r="B7" s="1" t="s">
        <v>83</v>
      </c>
      <c r="C7" s="56" t="s">
        <v>72</v>
      </c>
      <c r="D7" s="66">
        <v>790</v>
      </c>
      <c r="G7" s="34"/>
      <c r="H7" s="34"/>
      <c r="I7" s="56"/>
      <c r="J7" s="56"/>
    </row>
    <row r="8" spans="1:10" ht="15" customHeight="1" x14ac:dyDescent="0.3">
      <c r="A8" s="1" t="s">
        <v>74</v>
      </c>
      <c r="B8" s="1" t="s">
        <v>81</v>
      </c>
      <c r="C8" s="56" t="s">
        <v>72</v>
      </c>
      <c r="D8" s="66">
        <v>565</v>
      </c>
      <c r="G8" s="34"/>
      <c r="H8" s="34"/>
      <c r="I8" s="56"/>
      <c r="J8" s="56"/>
    </row>
    <row r="9" spans="1:10" x14ac:dyDescent="0.3">
      <c r="A9" s="1" t="s">
        <v>75</v>
      </c>
      <c r="B9" s="1" t="s">
        <v>84</v>
      </c>
      <c r="C9" s="56" t="s">
        <v>72</v>
      </c>
      <c r="D9" s="66">
        <v>310</v>
      </c>
      <c r="G9" s="34"/>
      <c r="H9" s="34"/>
      <c r="I9" s="56"/>
      <c r="J9" s="56"/>
    </row>
    <row r="10" spans="1:10" x14ac:dyDescent="0.3">
      <c r="A10" s="1" t="s">
        <v>78</v>
      </c>
      <c r="B10" s="1" t="s">
        <v>79</v>
      </c>
      <c r="C10" s="56" t="s">
        <v>70</v>
      </c>
      <c r="F10" s="65"/>
      <c r="G10" s="34"/>
      <c r="H10" s="34"/>
    </row>
    <row r="11" spans="1:10" x14ac:dyDescent="0.3">
      <c r="A11" s="1" t="s">
        <v>85</v>
      </c>
      <c r="B11" s="1" t="s">
        <v>86</v>
      </c>
      <c r="C11" s="56" t="s">
        <v>69</v>
      </c>
      <c r="D11" s="66">
        <v>255</v>
      </c>
      <c r="F11" s="65"/>
      <c r="G11" s="34"/>
      <c r="H11" s="34"/>
    </row>
    <row r="12" spans="1:10" x14ac:dyDescent="0.3">
      <c r="A12" s="1" t="s">
        <v>76</v>
      </c>
      <c r="B12" s="1" t="s">
        <v>87</v>
      </c>
      <c r="C12" s="56" t="s">
        <v>72</v>
      </c>
      <c r="D12" s="66">
        <v>105</v>
      </c>
      <c r="F12" s="65"/>
      <c r="G12" s="34"/>
      <c r="H12" s="34"/>
    </row>
    <row r="13" spans="1:10" x14ac:dyDescent="0.3">
      <c r="F13" s="65"/>
      <c r="G13" s="34"/>
      <c r="H13" s="34"/>
    </row>
    <row r="14" spans="1:10" x14ac:dyDescent="0.3">
      <c r="B14" s="1"/>
      <c r="F14" s="65"/>
      <c r="G14" s="34"/>
      <c r="H14" s="34"/>
    </row>
    <row r="15" spans="1:10" x14ac:dyDescent="0.3">
      <c r="A15" s="56"/>
      <c r="B15" s="56"/>
      <c r="F15" s="65"/>
      <c r="G15" s="34"/>
      <c r="H15" s="34"/>
    </row>
    <row r="16" spans="1:10" x14ac:dyDescent="0.3">
      <c r="A16" s="56"/>
      <c r="B16" s="56"/>
      <c r="F16" s="65"/>
      <c r="G16" s="34"/>
      <c r="H16" s="34"/>
    </row>
    <row r="17" spans="1:8" x14ac:dyDescent="0.3">
      <c r="A17" s="56"/>
      <c r="B17" s="56"/>
      <c r="F17" s="65"/>
      <c r="G17" s="34"/>
      <c r="H17" s="34"/>
    </row>
    <row r="18" spans="1:8" x14ac:dyDescent="0.3">
      <c r="A18" s="56"/>
      <c r="B18" s="56"/>
      <c r="F18" s="65"/>
      <c r="G18" s="34"/>
      <c r="H18" s="34"/>
    </row>
    <row r="19" spans="1:8" x14ac:dyDescent="0.3">
      <c r="A19" s="56"/>
      <c r="B19" s="56"/>
      <c r="F19" s="65"/>
      <c r="G19" s="34"/>
      <c r="H19" s="34"/>
    </row>
    <row r="20" spans="1:8" x14ac:dyDescent="0.3">
      <c r="A20" s="56"/>
      <c r="B20" s="56"/>
      <c r="F20" s="65"/>
      <c r="G20" s="34"/>
      <c r="H20" s="34"/>
    </row>
    <row r="21" spans="1:8" x14ac:dyDescent="0.3">
      <c r="A21" s="56"/>
      <c r="B21" s="56"/>
      <c r="F21" s="66"/>
      <c r="G21" s="34"/>
      <c r="H21" s="34"/>
    </row>
    <row r="22" spans="1:8" x14ac:dyDescent="0.3">
      <c r="A22" s="56"/>
      <c r="B22" s="56"/>
      <c r="F22" s="65"/>
      <c r="G22" s="34"/>
      <c r="H22" s="34"/>
    </row>
    <row r="23" spans="1:8" x14ac:dyDescent="0.3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x14ac:dyDescent="0.3">
      <c r="A27" s="56"/>
      <c r="B27" s="56"/>
      <c r="F27" s="65"/>
      <c r="G27" s="34"/>
      <c r="H27" s="34"/>
    </row>
    <row r="28" spans="1:8" x14ac:dyDescent="0.3">
      <c r="A28" s="56"/>
      <c r="B28" s="56"/>
      <c r="F28" s="65"/>
      <c r="G28" s="34"/>
      <c r="H28" s="34"/>
    </row>
    <row r="29" spans="1:8" x14ac:dyDescent="0.3">
      <c r="A29" s="56"/>
      <c r="B29" s="56"/>
      <c r="F29" s="65"/>
      <c r="G29" s="34"/>
      <c r="H29" s="34"/>
    </row>
    <row r="30" spans="1:8" x14ac:dyDescent="0.3">
      <c r="A30" s="56"/>
      <c r="B30" s="56"/>
      <c r="F30" s="65"/>
      <c r="G30" s="34"/>
      <c r="H30" s="34"/>
    </row>
    <row r="31" spans="1:8" x14ac:dyDescent="0.3">
      <c r="A31" s="56"/>
      <c r="B31" s="56"/>
      <c r="E31" s="65"/>
      <c r="F31" s="65"/>
      <c r="G31" s="34"/>
      <c r="H31" s="34"/>
    </row>
    <row r="32" spans="1:8" x14ac:dyDescent="0.3">
      <c r="A32" s="64"/>
      <c r="E32" s="65"/>
      <c r="F32" s="65"/>
      <c r="G32" s="34"/>
      <c r="H32" s="34"/>
    </row>
    <row r="33" spans="1:8" x14ac:dyDescent="0.3">
      <c r="A33" s="64"/>
      <c r="E33" s="65"/>
      <c r="F33" s="65"/>
      <c r="G33" s="34"/>
      <c r="H33" s="34"/>
    </row>
    <row r="34" spans="1:8" x14ac:dyDescent="0.3">
      <c r="A34" s="64"/>
      <c r="E34" s="65"/>
      <c r="F34" s="65"/>
      <c r="G34" s="34"/>
      <c r="H34" s="34"/>
    </row>
    <row r="35" spans="1:8" x14ac:dyDescent="0.3">
      <c r="A35" s="64"/>
      <c r="E35" s="65"/>
      <c r="F35" s="65"/>
      <c r="G35" s="34"/>
      <c r="H35" s="34"/>
    </row>
    <row r="36" spans="1:8" x14ac:dyDescent="0.3">
      <c r="A36" s="64"/>
      <c r="E36" s="65"/>
      <c r="F36" s="65"/>
      <c r="G36" s="34"/>
      <c r="H36" s="34"/>
    </row>
    <row r="37" spans="1:8" x14ac:dyDescent="0.3">
      <c r="A37" s="64"/>
      <c r="E37" s="65"/>
      <c r="F37" s="65"/>
      <c r="G37" s="34"/>
      <c r="H37" s="34"/>
    </row>
    <row r="38" spans="1:8" x14ac:dyDescent="0.3">
      <c r="A38" s="64"/>
      <c r="E38" s="65"/>
      <c r="F38" s="65"/>
      <c r="G38" s="34"/>
      <c r="H38" s="34"/>
    </row>
    <row r="39" spans="1:8" x14ac:dyDescent="0.3">
      <c r="A39" s="64"/>
      <c r="E39" s="65"/>
      <c r="F39" s="65"/>
      <c r="G39" s="65"/>
    </row>
    <row r="40" spans="1:8" x14ac:dyDescent="0.3">
      <c r="A40" s="64"/>
      <c r="E40" s="65"/>
      <c r="F40" s="65"/>
      <c r="G40" s="65"/>
    </row>
    <row r="41" spans="1:8" x14ac:dyDescent="0.3">
      <c r="A41" s="64"/>
      <c r="E41" s="65"/>
      <c r="F41" s="68"/>
      <c r="G41" s="65"/>
    </row>
    <row r="42" spans="1:8" x14ac:dyDescent="0.3">
      <c r="A42" s="67"/>
      <c r="E42" s="65"/>
      <c r="F42" s="68"/>
      <c r="G42" s="65"/>
    </row>
    <row r="43" spans="1:8" x14ac:dyDescent="0.3">
      <c r="A43" s="67"/>
      <c r="E43" s="65"/>
      <c r="F43" s="69"/>
      <c r="G43" s="65"/>
    </row>
    <row r="44" spans="1:8" x14ac:dyDescent="0.3">
      <c r="A44" s="67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64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70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A55" s="64"/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ht="15" x14ac:dyDescent="0.25">
      <c r="A20" s="50"/>
      <c r="B20" s="50"/>
      <c r="C20" s="50"/>
      <c r="D20" s="50"/>
      <c r="F20" s="50"/>
      <c r="G20" s="50"/>
    </row>
    <row r="21" spans="1:7" ht="15" x14ac:dyDescent="0.25">
      <c r="A21" s="50"/>
      <c r="B21" s="50"/>
      <c r="C21" s="50"/>
      <c r="D21" s="50"/>
      <c r="F21" s="50"/>
      <c r="G21" s="50"/>
    </row>
    <row r="22" spans="1:7" ht="15" x14ac:dyDescent="0.25">
      <c r="A22" s="50"/>
      <c r="B22" s="50"/>
      <c r="C22" s="50"/>
      <c r="D22" s="50"/>
      <c r="F22" s="50"/>
      <c r="G22" s="50"/>
    </row>
    <row r="23" spans="1:7" ht="15" x14ac:dyDescent="0.25">
      <c r="A23" s="50"/>
      <c r="B23" s="50"/>
      <c r="C23" s="50"/>
      <c r="D23" s="50"/>
      <c r="F23" s="50"/>
      <c r="G23" s="50"/>
    </row>
    <row r="24" spans="1:7" ht="15" x14ac:dyDescent="0.25">
      <c r="A24" s="50"/>
      <c r="B24" s="50"/>
      <c r="C24" s="50"/>
      <c r="D24" s="50"/>
      <c r="F24" s="50"/>
      <c r="G24" s="50"/>
    </row>
    <row r="25" spans="1:7" ht="15" x14ac:dyDescent="0.25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3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3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3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3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3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3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3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3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3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3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3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3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3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3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3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3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3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3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3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3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3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3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3">
      <c r="A171" s="2" t="str">
        <f>([3]UKBuilding_List!A171)</f>
        <v>0205</v>
      </c>
      <c r="B171" s="3" t="str">
        <f>([3]UKBuilding_List!C171)</f>
        <v>Phi Mu</v>
      </c>
    </row>
    <row r="172" spans="1:2" x14ac:dyDescent="0.3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3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3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3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3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3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3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3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3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3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3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3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3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3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3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3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3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3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3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3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3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3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3">
      <c r="A194" s="2" t="str">
        <f>([3]UKBuilding_List!A194)</f>
        <v>0241</v>
      </c>
      <c r="B194" s="3" t="str">
        <f>([3]UKBuilding_List!C194)</f>
        <v>Singletary Center for the Arts</v>
      </c>
    </row>
    <row r="195" spans="1:2" x14ac:dyDescent="0.3">
      <c r="A195" s="2" t="str">
        <f>([3]UKBuilding_List!A195)</f>
        <v>0243</v>
      </c>
      <c r="B195" s="3" t="str">
        <f>([3]UKBuilding_List!C195)</f>
        <v>Greg Page Apartments 1</v>
      </c>
    </row>
    <row r="196" spans="1:2" x14ac:dyDescent="0.3">
      <c r="A196" s="2" t="str">
        <f>([3]UKBuilding_List!A196)</f>
        <v>0244</v>
      </c>
      <c r="B196" s="3" t="str">
        <f>([3]UKBuilding_List!C196)</f>
        <v>Greg Page Apartments 2</v>
      </c>
    </row>
    <row r="197" spans="1:2" x14ac:dyDescent="0.3">
      <c r="A197" s="2" t="str">
        <f>([3]UKBuilding_List!A197)</f>
        <v>0245</v>
      </c>
      <c r="B197" s="3" t="str">
        <f>([3]UKBuilding_List!C197)</f>
        <v>Greg Page Apartments 3</v>
      </c>
    </row>
    <row r="198" spans="1:2" x14ac:dyDescent="0.3">
      <c r="A198" s="2" t="str">
        <f>([3]UKBuilding_List!A198)</f>
        <v>0246</v>
      </c>
      <c r="B198" s="3" t="str">
        <f>([3]UKBuilding_List!C198)</f>
        <v>Greg Page Apartments 4</v>
      </c>
    </row>
    <row r="199" spans="1:2" x14ac:dyDescent="0.3">
      <c r="A199" s="2" t="str">
        <f>([3]UKBuilding_List!A199)</f>
        <v>0247</v>
      </c>
      <c r="B199" s="3" t="str">
        <f>([3]UKBuilding_List!C199)</f>
        <v>Greg Page Apartments 5</v>
      </c>
    </row>
    <row r="200" spans="1:2" x14ac:dyDescent="0.3">
      <c r="A200" s="2" t="str">
        <f>([3]UKBuilding_List!A200)</f>
        <v>0248</v>
      </c>
      <c r="B200" s="3" t="str">
        <f>([3]UKBuilding_List!C200)</f>
        <v>Greg Page Apartments 6</v>
      </c>
    </row>
    <row r="201" spans="1:2" x14ac:dyDescent="0.3">
      <c r="A201" s="2" t="str">
        <f>([3]UKBuilding_List!A201)</f>
        <v>0249</v>
      </c>
      <c r="B201" s="3" t="str">
        <f>([3]UKBuilding_List!C201)</f>
        <v>Greg Page Apartments 7</v>
      </c>
    </row>
    <row r="202" spans="1:2" x14ac:dyDescent="0.3">
      <c r="A202" s="2" t="str">
        <f>([3]UKBuilding_List!A202)</f>
        <v>0250</v>
      </c>
      <c r="B202" s="3" t="str">
        <f>([3]UKBuilding_List!C202)</f>
        <v>Greg Page Apartments 8</v>
      </c>
    </row>
    <row r="203" spans="1:2" x14ac:dyDescent="0.3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0419</v>
      </c>
      <c r="B295" s="3" t="str">
        <f>([3]UKBuilding_List!C295)</f>
        <v>Bus Shelter #13</v>
      </c>
    </row>
    <row r="296" spans="1:2" x14ac:dyDescent="0.3">
      <c r="A296" s="2" t="str">
        <f>([3]UKBuilding_List!A296)</f>
        <v>0420</v>
      </c>
      <c r="B296" s="3" t="str">
        <f>([3]UKBuilding_List!C296)</f>
        <v>424 Euclid Avenue</v>
      </c>
    </row>
    <row r="297" spans="1:2" x14ac:dyDescent="0.3">
      <c r="A297" s="2" t="str">
        <f>([3]UKBuilding_List!A297)</f>
        <v>0427</v>
      </c>
      <c r="B297" s="3" t="str">
        <f>([3]UKBuilding_List!C297)</f>
        <v>Bowman's Den</v>
      </c>
    </row>
    <row r="298" spans="1:2" x14ac:dyDescent="0.3">
      <c r="A298" s="2" t="str">
        <f>([3]UKBuilding_List!A298)</f>
        <v>0432</v>
      </c>
      <c r="B298" s="3" t="str">
        <f>([3]UKBuilding_List!C298)</f>
        <v>Commonwealth House</v>
      </c>
    </row>
    <row r="299" spans="1:2" x14ac:dyDescent="0.3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x14ac:dyDescent="0.3">
      <c r="A300" s="2" t="str">
        <f>([3]UKBuilding_List!A300)</f>
        <v>0442</v>
      </c>
      <c r="B300" s="3" t="str">
        <f>([3]UKBuilding_List!C300)</f>
        <v>Ligon House</v>
      </c>
    </row>
    <row r="301" spans="1:2" x14ac:dyDescent="0.3">
      <c r="A301" s="2" t="str">
        <f>([3]UKBuilding_List!A301)</f>
        <v>0446</v>
      </c>
      <c r="B301" s="3" t="str">
        <f>([3]UKBuilding_List!C301)</f>
        <v>John Cropp Softball Stadium</v>
      </c>
    </row>
    <row r="302" spans="1:2" x14ac:dyDescent="0.3">
      <c r="A302" s="2" t="str">
        <f>([3]UKBuilding_List!A302)</f>
        <v>0447</v>
      </c>
      <c r="B302" s="3" t="str">
        <f>([3]UKBuilding_List!C302)</f>
        <v>Hitting Pavilion</v>
      </c>
    </row>
    <row r="303" spans="1:2" x14ac:dyDescent="0.3">
      <c r="A303" s="2" t="str">
        <f>([3]UKBuilding_List!A303)</f>
        <v>0448</v>
      </c>
      <c r="B303" s="3" t="str">
        <f>([3]UKBuilding_List!C303)</f>
        <v>Football Storage Shed</v>
      </c>
    </row>
    <row r="304" spans="1:2" x14ac:dyDescent="0.3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x14ac:dyDescent="0.3">
      <c r="A305" s="2" t="str">
        <f>([3]UKBuilding_List!A305)</f>
        <v>0453</v>
      </c>
      <c r="B305" s="3" t="str">
        <f>([3]UKBuilding_List!C305)</f>
        <v>Shively Grounds Building</v>
      </c>
    </row>
    <row r="306" spans="1:2" x14ac:dyDescent="0.3">
      <c r="A306" s="2" t="str">
        <f>([3]UKBuilding_List!A306)</f>
        <v>0456</v>
      </c>
      <c r="B306" s="3" t="str">
        <f>([3]UKBuilding_List!C306)</f>
        <v>W.T. Young Library</v>
      </c>
    </row>
    <row r="307" spans="1:2" x14ac:dyDescent="0.3">
      <c r="A307" s="2" t="str">
        <f>([3]UKBuilding_List!A307)</f>
        <v>0460</v>
      </c>
      <c r="B307" s="3" t="str">
        <f>([3]UKBuilding_List!C307)</f>
        <v>149 Transcript Ave</v>
      </c>
    </row>
    <row r="308" spans="1:2" x14ac:dyDescent="0.3">
      <c r="A308" s="2" t="str">
        <f>([3]UKBuilding_List!A308)</f>
        <v>0461</v>
      </c>
      <c r="B308" s="3" t="str">
        <f>([3]UKBuilding_List!C308)</f>
        <v>153 Transcript Ave</v>
      </c>
    </row>
    <row r="309" spans="1:2" x14ac:dyDescent="0.3">
      <c r="A309" s="2" t="str">
        <f>([3]UKBuilding_List!A309)</f>
        <v>0462</v>
      </c>
      <c r="B309" s="3" t="str">
        <f>([3]UKBuilding_List!C309)</f>
        <v>Limestone Park I</v>
      </c>
    </row>
    <row r="310" spans="1:2" x14ac:dyDescent="0.3">
      <c r="A310" s="2" t="str">
        <f>([3]UKBuilding_List!A310)</f>
        <v>0463</v>
      </c>
      <c r="B310" s="3" t="str">
        <f>([3]UKBuilding_List!C310)</f>
        <v>Limestone Park II</v>
      </c>
    </row>
    <row r="311" spans="1:2" x14ac:dyDescent="0.3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2015-03-17T12:45:33Z</dcterms:modified>
</cp:coreProperties>
</file>