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50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Changes'!$A$1:$E$8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1" i="4" l="1"/>
  <c r="E2" i="4"/>
  <c r="J6" i="1" l="1"/>
  <c r="B1" i="4" l="1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3" i="1"/>
  <c r="M25" i="1"/>
  <c r="M24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5" i="1"/>
  <c r="J24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<sst xmlns="http://schemas.openxmlformats.org/spreadsheetml/2006/main" count="316" uniqueCount="152">
  <si>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</si>
  <si>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</si>
  <si>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</si>
  <si>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</si>
  <si>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</si>
  <si>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</si>
  <si>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</si>
  <si>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</si>
  <si>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</si>
  <si>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</si>
  <si>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</si>
  <si>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</si>
  <si>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</si>
  <si>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</si>
  <si>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</si>
  <si>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</si>
  <si>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</si>
  <si>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</si>
  <si>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</si>
  <si>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</si>
  <si>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</si>
  <si>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</si>
  <si>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</si>
  <si>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</si>
  <si>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</si>
  <si>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</si>
  <si>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</si>
  <si>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</si>
  <si>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</si>
  <si>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</si>
  <si>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</si>
  <si>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</si>
  <si>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</si>
  <si>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</si>
  <si>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</si>
  <si>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</si>
  <si>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</si>
  <si>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</si>
  <si>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</si>
  <si>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</si>
  <si>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</si>
  <si>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</si>
  <si>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</si>
  <si>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</si>
  <si>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</si>
  <si>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</si>
  <si>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</si>
  <si>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</si>
  <si>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</si>
  <si>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</si>
  <si>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</si>
  <si>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</si>
  <si>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</si>
  <si>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</si>
  <si>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</si>
  <si>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</si>
  <si>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</si>
  <si>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</si>
  <si>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</si>
  <si>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</si>
  <si>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</si>
  <si>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</si>
  <si>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</si>
  <si>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</si>
  <si>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</si>
  <si>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</si>
  <si>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</si>
  <si>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</si>
  <si>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</si>
  <si>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</si>
  <si>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</si>
  <si>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</si>
  <si>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</si>
  <si>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</si>
  <si>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</si>
  <si>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</t>
  </si>
  <si>
    <t>0050</t>
  </si>
  <si>
    <t>LX-0050-00-01</t>
  </si>
  <si>
    <t>LX-0050-00-01A</t>
  </si>
  <si>
    <t>LX-0050-00-02</t>
  </si>
  <si>
    <t>LX-0050-00-03</t>
  </si>
  <si>
    <t>LX-0050-00-03A</t>
  </si>
  <si>
    <t>LX-0050-00-04</t>
  </si>
  <si>
    <t>LX-0050-00-05</t>
  </si>
  <si>
    <t>LX-0050-00-05A</t>
  </si>
  <si>
    <t>LX-0050-00-06</t>
  </si>
  <si>
    <t>LX-0050-00-07</t>
  </si>
  <si>
    <t>LX-0050-00-08</t>
  </si>
  <si>
    <t>LX-0050-00-08E</t>
  </si>
  <si>
    <t>LX-0050-00-08F</t>
  </si>
  <si>
    <t>LX-0050-00-08G</t>
  </si>
  <si>
    <t>LX-0050-00-01B</t>
  </si>
  <si>
    <t>LX-0050-00-02A</t>
  </si>
  <si>
    <t>LX-0050-00-02B</t>
  </si>
  <si>
    <t>LX-0050-00-02C</t>
  </si>
  <si>
    <t>LX-0050-00-01C</t>
  </si>
  <si>
    <t>Mech</t>
  </si>
  <si>
    <t>Lounge</t>
  </si>
  <si>
    <t>Study Room</t>
  </si>
  <si>
    <t>Reception</t>
  </si>
  <si>
    <t>Office</t>
  </si>
  <si>
    <t>Open Office</t>
  </si>
  <si>
    <t>Computer Rm ( was Woman's RR)</t>
  </si>
  <si>
    <t>Men's RR</t>
  </si>
  <si>
    <t>Women's RR</t>
  </si>
  <si>
    <t>LX-0050-00-14</t>
  </si>
  <si>
    <t>Corridor</t>
  </si>
  <si>
    <t>existing chase was not inventoried</t>
  </si>
  <si>
    <t>0001</t>
  </si>
  <si>
    <t>0001A</t>
  </si>
  <si>
    <t>0001B</t>
  </si>
  <si>
    <t>0001C</t>
  </si>
  <si>
    <t>0002A</t>
  </si>
  <si>
    <t>0002B</t>
  </si>
  <si>
    <t>0002C</t>
  </si>
  <si>
    <t>0003A</t>
  </si>
  <si>
    <t>0005A</t>
  </si>
  <si>
    <t>0002</t>
  </si>
  <si>
    <t>0003</t>
  </si>
  <si>
    <t>0004</t>
  </si>
  <si>
    <t>0005</t>
  </si>
  <si>
    <t>0006</t>
  </si>
  <si>
    <t>0007</t>
  </si>
  <si>
    <t>0008</t>
  </si>
  <si>
    <t>0008E</t>
  </si>
  <si>
    <t>0008F</t>
  </si>
  <si>
    <t>0008G</t>
  </si>
  <si>
    <t>0014</t>
  </si>
  <si>
    <t>PC0002</t>
  </si>
  <si>
    <t>PC0006</t>
  </si>
  <si>
    <t>PC0007</t>
  </si>
  <si>
    <t>0008A</t>
  </si>
  <si>
    <t>ERIKSON HALL - Room 001</t>
  </si>
  <si>
    <t>ERIKSON HALL - Room 002</t>
  </si>
  <si>
    <t>ERIKSON HALL - Room 003</t>
  </si>
  <si>
    <t>ERIKSON HALL - Room 004</t>
  </si>
  <si>
    <t>ERIKSON HALL - Room 005</t>
  </si>
  <si>
    <t>ERIKSON HALL - Room 006</t>
  </si>
  <si>
    <t>ERIKSON HALL - Room 007</t>
  </si>
  <si>
    <t>ERIKSON HALL - Room 008</t>
  </si>
  <si>
    <t>ERIKSON HALL - Room 014</t>
  </si>
  <si>
    <t>ERIKSON HALL - Room 001A</t>
  </si>
  <si>
    <t>ERIKSON HALL - Room 001B</t>
  </si>
  <si>
    <t>ERIKSON HALL - Room 001C</t>
  </si>
  <si>
    <t>ERIKSON HALL - Room 002A</t>
  </si>
  <si>
    <t>ERIKSON HALL - Room 002B</t>
  </si>
  <si>
    <t>ERIKSON HALL - Room 002C</t>
  </si>
  <si>
    <t>ERIKSON HALL - Room 003A</t>
  </si>
  <si>
    <t>ERIKSON HALL - Room 005A</t>
  </si>
  <si>
    <t>ERIKSON HALL - Room 008E</t>
  </si>
  <si>
    <t>ERIKSON HALL - Room 008F</t>
  </si>
  <si>
    <t>ERIKSON HALL - Room 008G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</si>
</sst>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protection locked="0"/>
    </xf>
    <xf numFmtId="0" fontId="16" fillId="0" borderId="0" xfId="0" applyFont="1" applyFill="1" applyProtection="1">
      <protection locked="0"/>
    </xf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ont="1" applyFill="1"/>
    <xf numFmtId="49" fontId="0" fillId="0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Fill="1" applyBorder="1" applyAlignment="1" applyProtection="1">
      <protection locked="0"/>
    </xf>
    <xf numFmtId="0" fontId="0" fillId="0" borderId="10" xfId="0" applyFont="1" applyFill="1" applyBorder="1" applyProtection="1">
      <protection locked="0"/>
    </xf>
    <xf numFmtId="14" fontId="16" fillId="0" borderId="10" xfId="0" applyNumberFormat="1" applyFont="1" applyFill="1" applyBorder="1" applyAlignment="1" applyProtection="1">
      <alignment horizontal="center"/>
      <protection locked="0"/>
    </xf>
    <xf numFmtId="49" fontId="0" fillId="0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0" fillId="0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49" fontId="16" fillId="0" borderId="13" xfId="0" applyNumberFormat="1" applyFont="1" applyFill="1" applyBorder="1" applyAlignment="1" applyProtection="1">
      <alignment horizontal="center"/>
      <protection locked="0"/>
    </xf>
    <xf numFmtId="0" fontId="16" fillId="0" borderId="13" xfId="0" applyFont="1" applyFill="1" applyBorder="1" applyAlignment="1" applyProtection="1">
      <alignment horizontal="center" wrapText="1"/>
      <protection locked="0"/>
    </xf>
    <xf numFmtId="1" fontId="18" fillId="0" borderId="0" xfId="43" applyNumberFormat="1" applyFont="1" applyFill="1" applyAlignment="1" applyProtection="1">
      <alignment horizontal="left"/>
      <protection locked="0"/>
    </xf>
    <xf numFmtId="0" fontId="18" fillId="0" borderId="0" xfId="43" applyNumberFormat="1" applyFont="1" applyFill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18" fillId="0" borderId="0" xfId="42" applyNumberFormat="1" applyFont="1" applyAlignment="1" applyProtection="1">
      <alignment horizontal="left"/>
      <protection locked="0"/>
    </xf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7" sqref="A7"/>
    </sheetView>
  </sheetViews>
  <sheetFormatPr defaultColWidth="9.140625" defaultRowHeight="15" x14ac:dyDescent="0.25"/>
  <cols>
    <col min="1" max="1" width="12.5703125" style="36" bestFit="1" customWidth="1"/>
    <col min="2" max="2" width="7.42578125" style="25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32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48" t="s">
        <v>7</v>
      </c>
      <c r="B1" s="81" t="s">
        <v>76</v>
      </c>
      <c r="C1" s="81"/>
      <c r="F1" s="50" t="s">
        <v>10</v>
      </c>
      <c r="G1" s="17">
        <v>42683</v>
      </c>
      <c r="J1" s="52" t="s">
        <v>33</v>
      </c>
      <c r="K1" s="52" t="s">
        <v>34</v>
      </c>
      <c r="L1" s="18"/>
      <c r="M1" s="18"/>
      <c r="N1" s="18"/>
      <c r="O1" s="19" t="s">
        <v>35</v>
      </c>
      <c r="P1" s="20" t="s">
        <v>47</v>
      </c>
    </row>
    <row r="2" spans="1:16" ht="16.5" thickBot="1" x14ac:dyDescent="0.3">
      <c r="A2" s="49" t="s">
        <v>8</v>
      </c>
      <c r="B2" s="82" t="str">
        <f>VLOOKUP(B1,BuildingList!A:B,2,FALSE)</f>
        <v>Erikson Hall</v>
      </c>
      <c r="C2" s="82"/>
      <c r="F2" s="51" t="s">
        <v>12</v>
      </c>
      <c r="G2" s="21" t="s">
        <v>73</v>
      </c>
      <c r="J2" s="15">
        <f>G35-J35</f>
        <v>14</v>
      </c>
      <c r="K2" s="15">
        <f>H35-M35</f>
        <v>14</v>
      </c>
      <c r="L2" s="22"/>
      <c r="M2" s="22"/>
      <c r="N2" s="22"/>
      <c r="O2" s="23"/>
      <c r="P2" s="24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6" customFormat="1" ht="45.75" thickBot="1" x14ac:dyDescent="0.3">
      <c r="A5" s="53" t="s">
        <v>19</v>
      </c>
      <c r="B5" s="53" t="s">
        <v>14</v>
      </c>
      <c r="C5" s="54" t="s">
        <v>9</v>
      </c>
      <c r="D5" s="54" t="s">
        <v>4</v>
      </c>
      <c r="E5" s="54" t="s">
        <v>1</v>
      </c>
      <c r="F5" s="54" t="s">
        <v>11</v>
      </c>
      <c r="G5" s="54" t="s">
        <v>15</v>
      </c>
      <c r="H5" s="54" t="s">
        <v>16</v>
      </c>
      <c r="I5" s="55" t="s">
        <v>17</v>
      </c>
      <c r="J5" s="55" t="s">
        <v>36</v>
      </c>
      <c r="K5" s="55" t="s">
        <v>37</v>
      </c>
      <c r="L5" s="55" t="s">
        <v>38</v>
      </c>
      <c r="M5" s="55" t="s">
        <v>39</v>
      </c>
      <c r="N5" s="55" t="s">
        <v>37</v>
      </c>
      <c r="O5" s="55" t="s">
        <v>38</v>
      </c>
    </row>
    <row r="6" spans="1:16" s="34" customFormat="1" ht="15.75" thickTop="1" x14ac:dyDescent="0.25">
      <c r="A6" s="36" t="s">
        <v>108</v>
      </c>
      <c r="B6" s="36" t="s">
        <v>75</v>
      </c>
      <c r="C6" s="35" t="s">
        <v>22</v>
      </c>
      <c r="D6" s="34" t="s">
        <v>5</v>
      </c>
      <c r="E6" s="37">
        <v>750</v>
      </c>
      <c r="F6" s="37">
        <v>553</v>
      </c>
      <c r="G6" s="37" t="s">
        <v>3</v>
      </c>
      <c r="H6" s="34" t="s">
        <v>18</v>
      </c>
      <c r="I6" s="35" t="s">
        <v>97</v>
      </c>
      <c r="J6" s="42">
        <f>IF(G6="No Change","N/A",IF(G6="New Tag Required",Lookup!F:F,IF(G6="Remove Old Tag",Lookup!F:F,IF(G6="N/A","N/A",""))))</f>
        <v>0</v>
      </c>
      <c r="K6" s="43"/>
      <c r="L6" s="42"/>
      <c r="M6" s="42" t="str">
        <f>IF(H6="No Change","N/A",IF(H6="New Tag Required",Lookup!F:F,IF(H6="Remove Old Sign",Lookup!F:F,IF(H6="N/A","N/A",""))))</f>
        <v/>
      </c>
      <c r="N6" s="43"/>
      <c r="O6" s="42"/>
    </row>
    <row r="7" spans="1:16" s="34" customFormat="1" x14ac:dyDescent="0.25">
      <c r="A7" s="36" t="s">
        <v>109</v>
      </c>
      <c r="B7" s="36" t="s">
        <v>75</v>
      </c>
      <c r="C7" s="35" t="s">
        <v>51</v>
      </c>
      <c r="D7" s="34" t="s">
        <v>5</v>
      </c>
      <c r="E7" s="37">
        <v>122</v>
      </c>
      <c r="F7" s="37">
        <v>0</v>
      </c>
      <c r="G7" s="37" t="s">
        <v>53</v>
      </c>
      <c r="H7" s="34" t="s">
        <v>54</v>
      </c>
      <c r="J7" s="42">
        <f>IF(G7="No Change","N/A",IF(G7="New Tag Required",Lookup!F:F,IF(G7="Remove Old Tag",Lookup!F:F,IF(G7="N/A","N/A",""))))</f>
        <v>0</v>
      </c>
      <c r="K7" s="43"/>
      <c r="L7" s="42"/>
      <c r="M7" s="42">
        <f>IF(H7="No Change","N/A",IF(H7="New Tag Required",Lookup!F:F,IF(H7="Remove Old Sign",Lookup!F:F,IF(H7="N/A","N/A",""))))</f>
        <v>0</v>
      </c>
      <c r="N7" s="43"/>
      <c r="O7" s="42"/>
    </row>
    <row r="8" spans="1:16" s="34" customFormat="1" ht="15" customHeight="1" x14ac:dyDescent="0.25">
      <c r="A8" s="36" t="s">
        <v>110</v>
      </c>
      <c r="B8" s="36" t="s">
        <v>75</v>
      </c>
      <c r="C8" s="35" t="s">
        <v>24</v>
      </c>
      <c r="D8" s="34" t="s">
        <v>5</v>
      </c>
      <c r="E8" s="37">
        <v>0</v>
      </c>
      <c r="F8" s="37">
        <v>172</v>
      </c>
      <c r="G8" s="37" t="s">
        <v>3</v>
      </c>
      <c r="H8" s="34" t="s">
        <v>18</v>
      </c>
      <c r="I8" s="35" t="s">
        <v>98</v>
      </c>
      <c r="J8" s="42">
        <f>IF(G8="No Change","N/A",IF(G8="New Tag Required",Lookup!F:F,IF(G8="Remove Old Tag",Lookup!F:F,IF(G8="N/A","N/A",""))))</f>
        <v>0</v>
      </c>
      <c r="K8" s="43"/>
      <c r="L8" s="42"/>
      <c r="M8" s="42" t="str">
        <f>IF(H8="No Change","N/A",IF(H8="New Tag Required",Lookup!F:F,IF(H8="Remove Old Sign",Lookup!F:F,IF(H8="N/A","N/A",""))))</f>
        <v/>
      </c>
      <c r="N8" s="43"/>
      <c r="O8" s="42"/>
    </row>
    <row r="9" spans="1:16" s="34" customFormat="1" x14ac:dyDescent="0.25">
      <c r="A9" s="44" t="s">
        <v>111</v>
      </c>
      <c r="B9" s="36" t="s">
        <v>75</v>
      </c>
      <c r="C9" s="35" t="s">
        <v>24</v>
      </c>
      <c r="D9" s="34" t="s">
        <v>5</v>
      </c>
      <c r="E9" s="45">
        <v>0</v>
      </c>
      <c r="F9" s="45">
        <v>98</v>
      </c>
      <c r="G9" s="37" t="s">
        <v>3</v>
      </c>
      <c r="H9" s="34" t="s">
        <v>18</v>
      </c>
      <c r="I9" s="35" t="s">
        <v>98</v>
      </c>
      <c r="J9" s="42">
        <f>IF(G9="No Change","N/A",IF(G9="New Tag Required",Lookup!F:F,IF(G9="Remove Old Tag",Lookup!F:F,IF(G9="N/A","N/A",""))))</f>
        <v>0</v>
      </c>
      <c r="K9" s="43"/>
      <c r="L9" s="42"/>
      <c r="M9" s="42" t="str">
        <f>IF(H9="No Change","N/A",IF(H9="New Tag Required",Lookup!F:F,IF(H9="Remove Old Sign",Lookup!F:F,IF(H9="N/A","N/A",""))))</f>
        <v/>
      </c>
      <c r="N9" s="43"/>
      <c r="O9" s="42"/>
    </row>
    <row r="10" spans="1:16" s="34" customFormat="1" x14ac:dyDescent="0.25">
      <c r="A10" s="83" t="s">
        <v>117</v>
      </c>
      <c r="B10" s="36" t="s">
        <v>75</v>
      </c>
      <c r="C10" s="35" t="s">
        <v>22</v>
      </c>
      <c r="D10" s="34" t="s">
        <v>5</v>
      </c>
      <c r="E10" s="37">
        <v>1076</v>
      </c>
      <c r="F10" s="37">
        <v>340</v>
      </c>
      <c r="G10" s="37" t="s">
        <v>3</v>
      </c>
      <c r="H10" s="34" t="s">
        <v>18</v>
      </c>
      <c r="I10" s="35" t="s">
        <v>99</v>
      </c>
      <c r="J10" s="42">
        <f>IF(G10="No Change","N/A",IF(G10="New Tag Required",Lookup!F:F,IF(G10="Remove Old Tag",Lookup!F:F,IF(G10="N/A","N/A",""))))</f>
        <v>0</v>
      </c>
      <c r="K10" s="43"/>
      <c r="L10" s="42"/>
      <c r="M10" s="42" t="str">
        <f>IF(H10="No Change","N/A",IF(H10="New Tag Required",Lookup!F:F,IF(H10="Remove Old Sign",Lookup!F:F,IF(H10="N/A","N/A",""))))</f>
        <v/>
      </c>
      <c r="N10" s="43"/>
      <c r="O10" s="42"/>
    </row>
    <row r="11" spans="1:16" s="34" customFormat="1" x14ac:dyDescent="0.25">
      <c r="A11" s="83" t="s">
        <v>112</v>
      </c>
      <c r="B11" s="36" t="s">
        <v>75</v>
      </c>
      <c r="C11" s="35" t="s">
        <v>24</v>
      </c>
      <c r="D11" s="34" t="s">
        <v>5</v>
      </c>
      <c r="E11" s="37">
        <v>0</v>
      </c>
      <c r="F11" s="37">
        <v>205</v>
      </c>
      <c r="G11" s="37" t="s">
        <v>3</v>
      </c>
      <c r="H11" s="34" t="s">
        <v>18</v>
      </c>
      <c r="I11" s="35" t="s">
        <v>100</v>
      </c>
      <c r="J11" s="42">
        <f>IF(G11="No Change","N/A",IF(G11="New Tag Required",Lookup!F:F,IF(G11="Remove Old Tag",Lookup!F:F,IF(G11="N/A","N/A",""))))</f>
        <v>0</v>
      </c>
      <c r="K11" s="43"/>
      <c r="L11" s="42"/>
      <c r="M11" s="42" t="str">
        <f>IF(H11="No Change","N/A",IF(H11="New Tag Required",Lookup!F:F,IF(H11="Remove Old Sign",Lookup!F:F,IF(H11="N/A","N/A",""))))</f>
        <v/>
      </c>
      <c r="N11" s="43"/>
      <c r="O11" s="42"/>
    </row>
    <row r="12" spans="1:16" s="34" customFormat="1" x14ac:dyDescent="0.25">
      <c r="A12" s="83" t="s">
        <v>113</v>
      </c>
      <c r="B12" s="36" t="s">
        <v>75</v>
      </c>
      <c r="C12" s="35" t="s">
        <v>24</v>
      </c>
      <c r="D12" s="34" t="s">
        <v>5</v>
      </c>
      <c r="E12" s="37">
        <v>0</v>
      </c>
      <c r="F12" s="37">
        <v>184</v>
      </c>
      <c r="G12" s="37" t="s">
        <v>3</v>
      </c>
      <c r="H12" s="34" t="s">
        <v>18</v>
      </c>
      <c r="I12" s="35" t="s">
        <v>100</v>
      </c>
      <c r="J12" s="42">
        <f>IF(G12="No Change","N/A",IF(G12="New Tag Required",Lookup!F:F,IF(G12="Remove Old Tag",Lookup!F:F,IF(G12="N/A","N/A",""))))</f>
        <v>0</v>
      </c>
      <c r="K12" s="43"/>
      <c r="L12" s="42"/>
      <c r="M12" s="42" t="str">
        <f>IF(H12="No Change","N/A",IF(H12="New Tag Required",Lookup!F:F,IF(H12="Remove Old Sign",Lookup!F:F,IF(H12="N/A","N/A",""))))</f>
        <v/>
      </c>
      <c r="N12" s="43"/>
      <c r="O12" s="42"/>
    </row>
    <row r="13" spans="1:16" s="34" customFormat="1" x14ac:dyDescent="0.25">
      <c r="A13" s="83" t="s">
        <v>114</v>
      </c>
      <c r="B13" s="36" t="s">
        <v>75</v>
      </c>
      <c r="C13" s="35" t="s">
        <v>24</v>
      </c>
      <c r="D13" s="34" t="s">
        <v>5</v>
      </c>
      <c r="E13" s="37">
        <v>0</v>
      </c>
      <c r="F13" s="37">
        <v>288</v>
      </c>
      <c r="G13" s="37" t="s">
        <v>3</v>
      </c>
      <c r="H13" s="34" t="s">
        <v>18</v>
      </c>
      <c r="I13" s="35" t="s">
        <v>101</v>
      </c>
      <c r="J13" s="42">
        <f>IF(G13="No Change","N/A",IF(G13="New Tag Required",Lookup!F:F,IF(G13="Remove Old Tag",Lookup!F:F,IF(G13="N/A","N/A",""))))</f>
        <v>0</v>
      </c>
      <c r="K13" s="43"/>
      <c r="L13" s="42"/>
      <c r="M13" s="42" t="str">
        <f>IF(H13="No Change","N/A",IF(H13="New Tag Required",Lookup!F:F,IF(H13="Remove Old Sign",Lookup!F:F,IF(H13="N/A","N/A",""))))</f>
        <v/>
      </c>
      <c r="N13" s="43"/>
      <c r="O13" s="42"/>
    </row>
    <row r="14" spans="1:16" s="34" customFormat="1" ht="15" customHeight="1" x14ac:dyDescent="0.25">
      <c r="A14" s="83" t="s">
        <v>118</v>
      </c>
      <c r="B14" s="36" t="s">
        <v>75</v>
      </c>
      <c r="C14" s="35" t="s">
        <v>49</v>
      </c>
      <c r="D14" s="34" t="s">
        <v>5</v>
      </c>
      <c r="E14" s="37">
        <v>52</v>
      </c>
      <c r="F14" s="37">
        <v>396</v>
      </c>
      <c r="G14" s="37" t="s">
        <v>3</v>
      </c>
      <c r="H14" s="34" t="s">
        <v>18</v>
      </c>
      <c r="I14" s="35" t="s">
        <v>102</v>
      </c>
      <c r="J14" s="42">
        <f>IF(G14="No Change","N/A",IF(G14="New Tag Required",Lookup!F:F,IF(G14="Remove Old Tag",Lookup!F:F,IF(G14="N/A","N/A",""))))</f>
        <v>0</v>
      </c>
      <c r="K14" s="43"/>
      <c r="L14" s="42"/>
      <c r="M14" s="42" t="str">
        <f>IF(H14="No Change","N/A",IF(H14="New Tag Required",Lookup!F:F,IF(H14="Remove Old Sign",Lookup!F:F,IF(H14="N/A","N/A",""))))</f>
        <v/>
      </c>
      <c r="N14" s="43"/>
      <c r="O14" s="42"/>
    </row>
    <row r="15" spans="1:16" s="34" customFormat="1" x14ac:dyDescent="0.25">
      <c r="A15" s="83" t="s">
        <v>115</v>
      </c>
      <c r="B15" s="36" t="s">
        <v>75</v>
      </c>
      <c r="C15" s="35" t="s">
        <v>51</v>
      </c>
      <c r="D15" s="34" t="s">
        <v>5</v>
      </c>
      <c r="E15" s="37">
        <v>238</v>
      </c>
      <c r="F15" s="37">
        <v>0</v>
      </c>
      <c r="G15" s="37" t="s">
        <v>53</v>
      </c>
      <c r="H15" s="34" t="s">
        <v>54</v>
      </c>
      <c r="I15" s="35"/>
      <c r="J15" s="42">
        <f>IF(G15="No Change","N/A",IF(G15="New Tag Required",Lookup!F:F,IF(G15="Remove Old Tag",Lookup!F:F,IF(G15="N/A","N/A",""))))</f>
        <v>0</v>
      </c>
      <c r="K15" s="43"/>
      <c r="L15" s="42"/>
      <c r="M15" s="42">
        <f>IF(H15="No Change","N/A",IF(H15="New Tag Required",Lookup!F:F,IF(H15="Remove Old Sign",Lookup!F:F,IF(H15="N/A","N/A",""))))</f>
        <v>0</v>
      </c>
      <c r="N15" s="43"/>
      <c r="O15" s="42"/>
    </row>
    <row r="16" spans="1:16" s="34" customFormat="1" x14ac:dyDescent="0.25">
      <c r="A16" s="83" t="s">
        <v>119</v>
      </c>
      <c r="B16" s="36" t="s">
        <v>75</v>
      </c>
      <c r="C16" s="35" t="s">
        <v>49</v>
      </c>
      <c r="D16" s="34" t="s">
        <v>5</v>
      </c>
      <c r="E16" s="37">
        <v>59</v>
      </c>
      <c r="F16" s="37">
        <v>249</v>
      </c>
      <c r="G16" s="37" t="s">
        <v>3</v>
      </c>
      <c r="H16" s="34" t="s">
        <v>18</v>
      </c>
      <c r="I16" s="35" t="s">
        <v>96</v>
      </c>
      <c r="J16" s="42">
        <f>IF(G16="No Change","N/A",IF(G16="New Tag Required",Lookup!F:F,IF(G16="Remove Old Tag",Lookup!F:F,IF(G16="N/A","N/A",""))))</f>
        <v>0</v>
      </c>
      <c r="K16" s="46"/>
      <c r="L16" s="35"/>
      <c r="M16" s="42" t="str">
        <f>IF(H16="No Change","N/A",IF(H16="New Tag Required",Lookup!F:F,IF(H16="Remove Old Sign",Lookup!F:F,IF(H16="N/A","N/A",""))))</f>
        <v/>
      </c>
      <c r="N16" s="46"/>
      <c r="O16" s="35"/>
    </row>
    <row r="17" spans="1:15" s="34" customFormat="1" x14ac:dyDescent="0.25">
      <c r="A17" s="83" t="s">
        <v>120</v>
      </c>
      <c r="B17" s="36" t="s">
        <v>75</v>
      </c>
      <c r="C17" s="35" t="s">
        <v>22</v>
      </c>
      <c r="D17" s="34" t="s">
        <v>5</v>
      </c>
      <c r="E17" s="37">
        <v>411</v>
      </c>
      <c r="F17" s="37">
        <v>191</v>
      </c>
      <c r="G17" s="37" t="s">
        <v>3</v>
      </c>
      <c r="H17" s="34" t="s">
        <v>18</v>
      </c>
      <c r="I17" s="35" t="s">
        <v>104</v>
      </c>
      <c r="J17" s="42">
        <f>IF(G17="No Change","N/A",IF(G17="New Tag Required",Lookup!F:F,IF(G17="Remove Old Tag",Lookup!F:F,IF(G17="N/A","N/A",""))))</f>
        <v>0</v>
      </c>
      <c r="K17" s="46"/>
      <c r="L17" s="35"/>
      <c r="M17" s="42" t="str">
        <f>IF(H17="No Change","N/A",IF(H17="New Tag Required",Lookup!F:F,IF(H17="Remove Old Sign",Lookup!F:F,IF(H17="N/A","N/A",""))))</f>
        <v/>
      </c>
      <c r="N17" s="46"/>
      <c r="O17" s="35"/>
    </row>
    <row r="18" spans="1:15" s="34" customFormat="1" x14ac:dyDescent="0.25">
      <c r="A18" s="83" t="s">
        <v>116</v>
      </c>
      <c r="B18" s="36" t="s">
        <v>75</v>
      </c>
      <c r="C18" s="35" t="s">
        <v>51</v>
      </c>
      <c r="D18" s="34" t="s">
        <v>5</v>
      </c>
      <c r="E18" s="37">
        <v>66</v>
      </c>
      <c r="F18" s="37">
        <v>0</v>
      </c>
      <c r="G18" s="37" t="s">
        <v>53</v>
      </c>
      <c r="H18" s="34" t="s">
        <v>54</v>
      </c>
      <c r="J18" s="42">
        <f>IF(G18="No Change","N/A",IF(G18="New Tag Required",Lookup!F:F,IF(G18="Remove Old Tag",Lookup!F:F,IF(G18="N/A","N/A",""))))</f>
        <v>0</v>
      </c>
      <c r="K18" s="46"/>
      <c r="L18" s="35"/>
      <c r="M18" s="42">
        <f>IF(H18="No Change","N/A",IF(H18="New Tag Required",Lookup!F:F,IF(H18="Remove Old Sign",Lookup!F:F,IF(H18="N/A","N/A",""))))</f>
        <v>0</v>
      </c>
      <c r="N18" s="46"/>
      <c r="O18" s="35"/>
    </row>
    <row r="19" spans="1:15" s="34" customFormat="1" x14ac:dyDescent="0.25">
      <c r="A19" s="83" t="s">
        <v>121</v>
      </c>
      <c r="B19" s="36" t="s">
        <v>75</v>
      </c>
      <c r="C19" s="35" t="s">
        <v>49</v>
      </c>
      <c r="D19" s="34" t="s">
        <v>5</v>
      </c>
      <c r="E19" s="37">
        <v>56</v>
      </c>
      <c r="F19" s="37">
        <v>199</v>
      </c>
      <c r="G19" s="37" t="s">
        <v>3</v>
      </c>
      <c r="H19" s="34" t="s">
        <v>18</v>
      </c>
      <c r="I19" s="35" t="s">
        <v>103</v>
      </c>
      <c r="J19" s="42">
        <f>IF(G19="No Change","N/A",IF(G19="New Tag Required",Lookup!F:F,IF(G19="Remove Old Tag",Lookup!F:F,IF(G19="N/A","N/A",""))))</f>
        <v>0</v>
      </c>
      <c r="K19" s="46"/>
      <c r="L19" s="35"/>
      <c r="M19" s="42" t="str">
        <f>IF(H19="No Change","N/A",IF(H19="New Tag Required",Lookup!F:F,IF(H19="Remove Old Sign",Lookup!F:F,IF(H19="N/A","N/A",""))))</f>
        <v/>
      </c>
      <c r="N19" s="46"/>
      <c r="O19" s="35"/>
    </row>
    <row r="20" spans="1:15" s="34" customFormat="1" x14ac:dyDescent="0.25">
      <c r="A20" s="83" t="s">
        <v>122</v>
      </c>
      <c r="B20" s="36" t="s">
        <v>75</v>
      </c>
      <c r="C20" s="35" t="s">
        <v>49</v>
      </c>
      <c r="D20" s="34" t="s">
        <v>5</v>
      </c>
      <c r="E20" s="37">
        <v>771</v>
      </c>
      <c r="F20" s="37">
        <v>820</v>
      </c>
      <c r="G20" s="37" t="s">
        <v>3</v>
      </c>
      <c r="H20" s="34" t="s">
        <v>18</v>
      </c>
      <c r="I20" s="35"/>
      <c r="J20" s="42">
        <f>IF(G20="No Change","N/A",IF(G20="New Tag Required",Lookup!F:F,IF(G20="Remove Old Tag",Lookup!F:F,IF(G20="N/A","N/A",""))))</f>
        <v>0</v>
      </c>
      <c r="K20" s="46"/>
      <c r="L20" s="35"/>
      <c r="M20" s="42" t="str">
        <f>IF(H20="No Change","N/A",IF(H20="New Tag Required",Lookup!F:F,IF(H20="Remove Old Sign",Lookup!F:F,IF(H20="N/A","N/A",""))))</f>
        <v/>
      </c>
      <c r="N20" s="46"/>
      <c r="O20" s="35"/>
    </row>
    <row r="21" spans="1:15" s="34" customFormat="1" x14ac:dyDescent="0.25">
      <c r="A21" s="83" t="s">
        <v>123</v>
      </c>
      <c r="B21" s="36" t="s">
        <v>75</v>
      </c>
      <c r="C21" s="35" t="s">
        <v>22</v>
      </c>
      <c r="D21" s="34" t="s">
        <v>5</v>
      </c>
      <c r="E21" s="37">
        <v>170</v>
      </c>
      <c r="F21" s="38">
        <v>151</v>
      </c>
      <c r="G21" s="37" t="s">
        <v>3</v>
      </c>
      <c r="H21" s="34" t="s">
        <v>18</v>
      </c>
      <c r="I21" s="35"/>
      <c r="J21" s="42">
        <f>IF(G21="No Change","N/A",IF(G21="New Tag Required",Lookup!F:F,IF(G21="Remove Old Tag",Lookup!F:F,IF(G21="N/A","N/A",""))))</f>
        <v>0</v>
      </c>
      <c r="K21" s="46"/>
      <c r="L21" s="35"/>
      <c r="M21" s="42" t="str">
        <f>IF(H21="No Change","N/A",IF(H21="New Tag Required",Lookup!F:F,IF(H21="Remove Old Sign",Lookup!F:F,IF(H21="N/A","N/A",""))))</f>
        <v/>
      </c>
      <c r="N21" s="46"/>
      <c r="O21" s="35"/>
    </row>
    <row r="22" spans="1:15" s="34" customFormat="1" x14ac:dyDescent="0.25">
      <c r="A22" s="83" t="s">
        <v>131</v>
      </c>
      <c r="B22" s="36" t="s">
        <v>75</v>
      </c>
      <c r="C22" s="35" t="s">
        <v>22</v>
      </c>
      <c r="D22" s="34" t="s">
        <v>5</v>
      </c>
      <c r="E22" s="37">
        <v>130</v>
      </c>
      <c r="F22" s="38">
        <v>127</v>
      </c>
      <c r="G22" s="37" t="s">
        <v>3</v>
      </c>
      <c r="H22" s="34" t="s">
        <v>18</v>
      </c>
      <c r="I22" s="35"/>
      <c r="J22" s="42"/>
      <c r="K22" s="46"/>
      <c r="L22" s="35"/>
      <c r="M22" s="42"/>
      <c r="N22" s="46"/>
      <c r="O22" s="35"/>
    </row>
    <row r="23" spans="1:15" s="34" customFormat="1" x14ac:dyDescent="0.25">
      <c r="A23" s="83" t="s">
        <v>124</v>
      </c>
      <c r="B23" s="36" t="s">
        <v>75</v>
      </c>
      <c r="C23" s="35" t="s">
        <v>51</v>
      </c>
      <c r="D23" s="34" t="s">
        <v>5</v>
      </c>
      <c r="E23" s="37">
        <v>88</v>
      </c>
      <c r="F23" s="37">
        <v>0</v>
      </c>
      <c r="G23" s="37" t="s">
        <v>13</v>
      </c>
      <c r="I23" s="35"/>
      <c r="J23" s="42" t="str">
        <f>IF(G23="No Change","N/A",IF(G23="New Tag Required",Lookup!F:F,IF(G23="Remove Old Tag",Lookup!F:F,IF(G23="N/A","N/A",""))))</f>
        <v>N/A</v>
      </c>
      <c r="K23" s="46"/>
      <c r="L23" s="35"/>
      <c r="M23" s="42" t="str">
        <f>IF(H23="No Change","N/A",IF(H23="New Tag Required",Lookup!F:F,IF(H23="Remove Old Sign",Lookup!F:F,IF(H23="N/A","N/A",""))))</f>
        <v/>
      </c>
      <c r="N23" s="46"/>
      <c r="O23" s="35"/>
    </row>
    <row r="24" spans="1:15" s="34" customFormat="1" x14ac:dyDescent="0.25">
      <c r="A24" s="83" t="s">
        <v>125</v>
      </c>
      <c r="B24" s="36" t="s">
        <v>75</v>
      </c>
      <c r="C24" s="35" t="s">
        <v>51</v>
      </c>
      <c r="D24" s="34" t="s">
        <v>5</v>
      </c>
      <c r="E24" s="37">
        <v>69</v>
      </c>
      <c r="F24" s="37">
        <v>0</v>
      </c>
      <c r="G24" s="37" t="s">
        <v>13</v>
      </c>
      <c r="I24" s="35"/>
      <c r="J24" s="42" t="str">
        <f>IF(G24="No Change","N/A",IF(G24="New Tag Required",Lookup!F:F,IF(G24="Remove Old Tag",Lookup!F:F,IF(G24="N/A","N/A",""))))</f>
        <v>N/A</v>
      </c>
      <c r="K24" s="47"/>
      <c r="M24" s="42" t="str">
        <f>IF(H24="No Change","N/A",IF(H24="New Tag Required",Lookup!F:F,IF(H24="Remove Old Sign",Lookup!F:F,IF(H24="N/A","N/A",""))))</f>
        <v/>
      </c>
      <c r="N24" s="46"/>
      <c r="O24" s="35"/>
    </row>
    <row r="25" spans="1:15" s="34" customFormat="1" x14ac:dyDescent="0.25">
      <c r="A25" s="83" t="s">
        <v>126</v>
      </c>
      <c r="B25" s="36" t="s">
        <v>75</v>
      </c>
      <c r="C25" s="35" t="s">
        <v>51</v>
      </c>
      <c r="D25" s="34" t="s">
        <v>5</v>
      </c>
      <c r="E25" s="37">
        <v>16</v>
      </c>
      <c r="F25" s="37">
        <v>0</v>
      </c>
      <c r="G25" s="37" t="s">
        <v>13</v>
      </c>
      <c r="I25" s="35"/>
      <c r="J25" s="42" t="str">
        <f>IF(G25="No Change","N/A",IF(G25="New Tag Required",Lookup!F:F,IF(G25="Remove Old Tag",Lookup!F:F,IF(G25="N/A","N/A",""))))</f>
        <v>N/A</v>
      </c>
      <c r="K25" s="47"/>
      <c r="M25" s="42" t="str">
        <f>IF(H25="No Change","N/A",IF(H25="New Tag Required",Lookup!F:F,IF(H25="Remove Old Sign",Lookup!F:F,IF(H25="N/A","N/A",""))))</f>
        <v/>
      </c>
      <c r="N25" s="46"/>
      <c r="O25" s="35"/>
    </row>
    <row r="26" spans="1:15" s="34" customFormat="1" x14ac:dyDescent="0.25">
      <c r="A26" s="83" t="s">
        <v>127</v>
      </c>
      <c r="B26" s="65" t="s">
        <v>75</v>
      </c>
      <c r="C26" s="35" t="s">
        <v>49</v>
      </c>
      <c r="D26" s="34" t="s">
        <v>5</v>
      </c>
      <c r="E26" s="37">
        <v>715</v>
      </c>
      <c r="F26" s="37">
        <v>758</v>
      </c>
      <c r="G26" s="37" t="s">
        <v>13</v>
      </c>
      <c r="H26" s="34" t="s">
        <v>13</v>
      </c>
      <c r="I26" s="35" t="s">
        <v>106</v>
      </c>
      <c r="J26" s="42" t="str">
        <f>IF(G26="No Change","N/A",IF(G26="New Tag Required",Lookup!F:F,IF(G26="Remove Old Tag",Lookup!F:F,IF(G26="N/A","N/A",""))))</f>
        <v>N/A</v>
      </c>
      <c r="K26" s="47"/>
      <c r="M26" s="42" t="str">
        <f>IF(H26="No Change","N/A",IF(H26="New Tag Required",Lookup!F:F,IF(H26="Remove Old Sign",Lookup!F:F,IF(H26="N/A","N/A",""))))</f>
        <v>N/A</v>
      </c>
      <c r="N26" s="47"/>
    </row>
    <row r="27" spans="1:15" s="34" customFormat="1" x14ac:dyDescent="0.25">
      <c r="A27" s="44" t="s">
        <v>128</v>
      </c>
      <c r="B27" s="36" t="s">
        <v>75</v>
      </c>
      <c r="C27" s="35" t="s">
        <v>49</v>
      </c>
      <c r="D27" s="34" t="s">
        <v>5</v>
      </c>
      <c r="E27" s="37">
        <v>31</v>
      </c>
      <c r="F27" s="37">
        <v>59</v>
      </c>
      <c r="G27" s="37" t="s">
        <v>13</v>
      </c>
      <c r="H27" s="34" t="s">
        <v>13</v>
      </c>
      <c r="I27" s="35"/>
      <c r="J27" s="42" t="str">
        <f>IF(G27="No Change","N/A",IF(G27="New Tag Required",Lookup!F:F,IF(G27="Remove Old Tag",Lookup!F:F,IF(G27="N/A","N/A",""))))</f>
        <v>N/A</v>
      </c>
      <c r="K27" s="47"/>
      <c r="M27" s="42" t="str">
        <f>IF(H27="No Change","N/A",IF(H27="New Tag Required",Lookup!F:F,IF(H27="Remove Old Sign",Lookup!F:F,IF(H27="N/A","N/A",""))))</f>
        <v>N/A</v>
      </c>
      <c r="N27" s="47"/>
    </row>
    <row r="28" spans="1:15" s="34" customFormat="1" ht="15" customHeight="1" x14ac:dyDescent="0.25">
      <c r="A28" s="44" t="s">
        <v>129</v>
      </c>
      <c r="B28" s="36" t="s">
        <v>75</v>
      </c>
      <c r="C28" s="35" t="s">
        <v>50</v>
      </c>
      <c r="D28" s="34" t="s">
        <v>5</v>
      </c>
      <c r="E28" s="37">
        <v>0</v>
      </c>
      <c r="F28" s="37">
        <v>4</v>
      </c>
      <c r="G28" s="37" t="s">
        <v>13</v>
      </c>
      <c r="H28" s="34" t="s">
        <v>13</v>
      </c>
      <c r="I28" s="35" t="s">
        <v>107</v>
      </c>
      <c r="J28" s="42" t="str">
        <f>IF(G28="No Change","N/A",IF(G28="New Tag Required",Lookup!F:F,IF(G28="Remove Old Tag",Lookup!F:F,IF(G28="N/A","N/A",""))))</f>
        <v>N/A</v>
      </c>
      <c r="K28" s="47"/>
      <c r="M28" s="42" t="str">
        <f>IF(H28="No Change","N/A",IF(H28="New Tag Required",Lookup!F:F,IF(H28="Remove Old Sign",Lookup!F:F,IF(H28="N/A","N/A",""))))</f>
        <v>N/A</v>
      </c>
      <c r="N28" s="47"/>
    </row>
    <row r="29" spans="1:15" s="34" customFormat="1" x14ac:dyDescent="0.25">
      <c r="A29" s="44" t="s">
        <v>130</v>
      </c>
      <c r="B29" s="36" t="s">
        <v>75</v>
      </c>
      <c r="C29" s="35" t="s">
        <v>50</v>
      </c>
      <c r="D29" s="34" t="s">
        <v>5</v>
      </c>
      <c r="E29" s="37">
        <v>0</v>
      </c>
      <c r="F29" s="37">
        <v>27</v>
      </c>
      <c r="G29" s="37" t="s">
        <v>13</v>
      </c>
      <c r="H29" s="34" t="s">
        <v>13</v>
      </c>
      <c r="I29" s="35"/>
      <c r="J29" s="42" t="str">
        <f>IF(G29="No Change","N/A",IF(G29="New Tag Required",Lookup!F:F,IF(G29="Remove Old Tag",Lookup!F:F,IF(G29="N/A","N/A",""))))</f>
        <v>N/A</v>
      </c>
      <c r="K29" s="47"/>
      <c r="M29" s="42" t="str">
        <f>IF(H29="No Change","N/A",IF(H29="New Tag Required",Lookup!F:F,IF(H29="Remove Old Sign",Lookup!F:F,IF(H29="N/A","N/A",""))))</f>
        <v>N/A</v>
      </c>
      <c r="N29" s="47"/>
    </row>
    <row r="30" spans="1:15" x14ac:dyDescent="0.25">
      <c r="A30" s="39"/>
      <c r="B30" s="65"/>
      <c r="C30" s="11"/>
      <c r="E30" s="27"/>
      <c r="F30" s="27"/>
      <c r="G30" s="27"/>
      <c r="J30" s="10" t="str">
        <f>IF(G30="No Change","N/A",IF(G30="New Tag Required",Lookup!F:F,IF(G30="Remove Old Tag",Lookup!F:F,IF(G30="N/A","N/A",""))))</f>
        <v/>
      </c>
      <c r="K30" s="29"/>
      <c r="M30" s="10" t="str">
        <f>IF(H30="No Change","N/A",IF(H30="New Tag Required",Lookup!F:F,IF(H30="Remove Old Sign",Lookup!F:F,IF(H30="N/A","N/A",""))))</f>
        <v/>
      </c>
      <c r="N30" s="29"/>
    </row>
    <row r="31" spans="1:15" x14ac:dyDescent="0.25">
      <c r="A31" s="39"/>
      <c r="C31" s="11"/>
      <c r="E31" s="27"/>
      <c r="F31" s="27"/>
      <c r="G31" s="27"/>
      <c r="J31" s="10" t="str">
        <f>IF(G31="No Change","N/A",IF(G31="New Tag Required",Lookup!F:F,IF(G31="Remove Old Tag",Lookup!F:F,IF(G31="N/A","N/A",""))))</f>
        <v/>
      </c>
      <c r="K31" s="29"/>
      <c r="M31" s="10" t="str">
        <f>IF(H31="No Change","N/A",IF(H31="New Tag Required",Lookup!F:F,IF(H31="Remove Old Sign",Lookup!F:F,IF(H31="N/A","N/A",""))))</f>
        <v/>
      </c>
      <c r="N31" s="29"/>
    </row>
    <row r="32" spans="1:15" x14ac:dyDescent="0.25">
      <c r="A32" s="39"/>
      <c r="C32" s="11"/>
      <c r="E32" s="27"/>
      <c r="F32" s="27"/>
      <c r="G32" s="27"/>
      <c r="J32" s="10" t="str">
        <f>IF(G32="No Change","N/A",IF(G32="New Tag Required",Lookup!F:F,IF(G32="Remove Old Tag",Lookup!F:F,IF(G32="N/A","N/A",""))))</f>
        <v/>
      </c>
      <c r="K32" s="29"/>
      <c r="M32" s="10" t="str">
        <f>IF(H32="No Change","N/A",IF(H32="New Tag Required",Lookup!F:F,IF(H32="Remove Old Sign",Lookup!F:F,IF(H32="N/A","N/A",""))))</f>
        <v/>
      </c>
      <c r="N32" s="29"/>
    </row>
    <row r="33" spans="1:14" ht="15.75" thickBot="1" x14ac:dyDescent="0.3">
      <c r="A33" s="39"/>
      <c r="C33" s="11"/>
      <c r="E33" s="27"/>
      <c r="F33" s="27"/>
      <c r="G33" s="27"/>
      <c r="K33" s="29"/>
      <c r="N33" s="29"/>
    </row>
    <row r="34" spans="1:14" ht="45" x14ac:dyDescent="0.25">
      <c r="A34" s="39"/>
      <c r="C34" s="11"/>
      <c r="E34" s="27"/>
      <c r="F34" s="27"/>
      <c r="G34" s="56" t="s">
        <v>45</v>
      </c>
      <c r="H34" s="57" t="s">
        <v>46</v>
      </c>
      <c r="J34" s="58" t="s">
        <v>40</v>
      </c>
      <c r="K34" s="10"/>
      <c r="L34" s="10"/>
      <c r="M34" s="58" t="s">
        <v>41</v>
      </c>
    </row>
    <row r="35" spans="1:14" ht="15.75" thickBot="1" x14ac:dyDescent="0.3">
      <c r="A35" s="39"/>
      <c r="C35" s="11"/>
      <c r="E35" s="27"/>
      <c r="F35" s="27"/>
      <c r="G35" s="14">
        <f>COUNTIF(G6:G34,"New Tag Required")</f>
        <v>14</v>
      </c>
      <c r="H35" s="13">
        <f>COUNTIF(H6:H34,"New Sign Required")</f>
        <v>14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9"/>
      <c r="C36" s="11"/>
      <c r="E36" s="27"/>
      <c r="F36" s="27"/>
      <c r="G36" s="27"/>
    </row>
    <row r="37" spans="1:14" x14ac:dyDescent="0.25">
      <c r="A37" s="39"/>
      <c r="C37" s="11"/>
      <c r="E37" s="27"/>
      <c r="F37" s="27"/>
      <c r="G37" s="27"/>
    </row>
    <row r="38" spans="1:14" x14ac:dyDescent="0.25">
      <c r="A38" s="39"/>
      <c r="C38" s="11"/>
      <c r="E38" s="27"/>
      <c r="F38" s="27"/>
      <c r="G38" s="27"/>
    </row>
    <row r="39" spans="1:14" x14ac:dyDescent="0.25">
      <c r="A39" s="39"/>
      <c r="C39" s="11"/>
      <c r="E39" s="27"/>
      <c r="F39" s="27"/>
      <c r="G39" s="27"/>
    </row>
    <row r="40" spans="1:14" x14ac:dyDescent="0.25">
      <c r="A40" s="39"/>
      <c r="C40" s="11"/>
      <c r="E40" s="27"/>
      <c r="F40" s="27"/>
      <c r="G40" s="27"/>
    </row>
    <row r="41" spans="1:14" x14ac:dyDescent="0.25">
      <c r="A41" s="39"/>
      <c r="C41" s="11"/>
      <c r="E41" s="27"/>
      <c r="F41" s="27"/>
      <c r="G41" s="27"/>
    </row>
    <row r="42" spans="1:14" x14ac:dyDescent="0.25">
      <c r="A42" s="39"/>
      <c r="C42" s="11"/>
      <c r="E42" s="27"/>
      <c r="F42" s="27"/>
      <c r="G42" s="27"/>
    </row>
    <row r="43" spans="1:14" x14ac:dyDescent="0.25">
      <c r="A43" s="40"/>
      <c r="C43" s="11"/>
      <c r="E43" s="27"/>
      <c r="F43" s="30"/>
      <c r="G43" s="27"/>
    </row>
    <row r="44" spans="1:14" x14ac:dyDescent="0.25">
      <c r="A44" s="40"/>
      <c r="C44" s="11"/>
      <c r="E44" s="27"/>
      <c r="F44" s="30"/>
      <c r="G44" s="27"/>
    </row>
    <row r="45" spans="1:14" x14ac:dyDescent="0.25">
      <c r="A45" s="40"/>
      <c r="C45" s="11"/>
      <c r="E45" s="27"/>
      <c r="F45" s="31"/>
      <c r="G45" s="27"/>
    </row>
    <row r="46" spans="1:14" x14ac:dyDescent="0.25">
      <c r="A46" s="39"/>
      <c r="C46" s="11"/>
      <c r="E46" s="27"/>
      <c r="F46" s="30"/>
      <c r="G46" s="27"/>
    </row>
    <row r="47" spans="1:14" x14ac:dyDescent="0.25">
      <c r="A47" s="39"/>
      <c r="C47" s="11"/>
      <c r="E47" s="27"/>
      <c r="F47" s="30"/>
      <c r="G47" s="27"/>
    </row>
    <row r="48" spans="1:14" x14ac:dyDescent="0.25">
      <c r="A48" s="41"/>
      <c r="C48" s="11"/>
      <c r="E48" s="27"/>
      <c r="F48" s="27"/>
      <c r="G48" s="27"/>
    </row>
    <row r="49" spans="1:7" x14ac:dyDescent="0.25">
      <c r="A49" s="41"/>
      <c r="C49" s="11"/>
      <c r="E49" s="27"/>
      <c r="F49" s="27"/>
      <c r="G49" s="27"/>
    </row>
    <row r="50" spans="1:7" x14ac:dyDescent="0.25">
      <c r="A50" s="41"/>
      <c r="C50" s="11"/>
      <c r="E50" s="27"/>
      <c r="F50" s="27"/>
      <c r="G50" s="27"/>
    </row>
    <row r="51" spans="1:7" x14ac:dyDescent="0.25">
      <c r="A51" s="41"/>
      <c r="C51" s="11"/>
      <c r="E51" s="27"/>
      <c r="F51" s="27"/>
      <c r="G51" s="27"/>
    </row>
    <row r="52" spans="1:7" x14ac:dyDescent="0.25">
      <c r="A52" s="41"/>
      <c r="C52" s="11"/>
      <c r="E52" s="27"/>
      <c r="F52" s="28"/>
      <c r="G52" s="27"/>
    </row>
    <row r="53" spans="1:7" x14ac:dyDescent="0.25">
      <c r="A53" s="41"/>
      <c r="C53" s="11"/>
      <c r="E53" s="27"/>
      <c r="F53" s="27"/>
      <c r="G53" s="27"/>
    </row>
    <row r="54" spans="1:7" x14ac:dyDescent="0.25">
      <c r="A54" s="41"/>
      <c r="C54" s="11"/>
      <c r="E54" s="27"/>
      <c r="F54" s="27"/>
      <c r="G54" s="27"/>
    </row>
    <row r="55" spans="1:7" x14ac:dyDescent="0.25">
      <c r="A55" s="39"/>
      <c r="C55" s="11"/>
      <c r="E55" s="27"/>
      <c r="F55" s="27"/>
      <c r="G55" s="27"/>
    </row>
    <row r="56" spans="1:7" x14ac:dyDescent="0.25">
      <c r="A56" s="39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 G10:G21 G23:G25">
    <cfRule type="containsText" dxfId="54" priority="132" operator="containsText" text="New Tag Required">
      <formula>NOT(ISERROR(SEARCH("New Tag Required",G10)))</formula>
    </cfRule>
  </conditionalFormatting>
  <conditionalFormatting sqref="D40:D100 D6 D8 D10:D21 D23:D25">
    <cfRule type="containsText" dxfId="53" priority="131" operator="containsText" text="Yes">
      <formula>NOT(ISERROR(SEARCH("Yes",D6)))</formula>
    </cfRule>
  </conditionalFormatting>
  <conditionalFormatting sqref="H40:H100 H201:H422 H10:H21 H23:H25">
    <cfRule type="containsText" dxfId="52" priority="119" operator="containsText" text="New Sign Required">
      <formula>NOT(ISERROR(SEARCH("New Sign Required",H10)))</formula>
    </cfRule>
  </conditionalFormatting>
  <conditionalFormatting sqref="G40:G100 G10:H21 G23:H25">
    <cfRule type="containsText" dxfId="51" priority="118" operator="containsText" text="Action Required">
      <formula>NOT(ISERROR(SEARCH("Action Required",G10)))</formula>
    </cfRule>
  </conditionalFormatting>
  <conditionalFormatting sqref="H40:H100">
    <cfRule type="containsText" dxfId="50" priority="117" operator="containsText" text="Action Required">
      <formula>NOT(ISERROR(SEARCH("Action Required",H40)))</formula>
    </cfRule>
  </conditionalFormatting>
  <conditionalFormatting sqref="G6 G36:G39 G26:G33">
    <cfRule type="containsText" dxfId="49" priority="59" operator="containsText" text="New Tag Required">
      <formula>NOT(ISERROR(SEARCH("New Tag Required",G6)))</formula>
    </cfRule>
  </conditionalFormatting>
  <conditionalFormatting sqref="D27 D30:D39">
    <cfRule type="containsText" dxfId="48" priority="58" operator="containsText" text="Yes">
      <formula>NOT(ISERROR(SEARCH("Yes",D27)))</formula>
    </cfRule>
  </conditionalFormatting>
  <conditionalFormatting sqref="H6 H36:H39 H26:H33">
    <cfRule type="containsText" dxfId="47" priority="57" operator="containsText" text="New Sign Required">
      <formula>NOT(ISERROR(SEARCH("New Sign Required",H6)))</formula>
    </cfRule>
  </conditionalFormatting>
  <conditionalFormatting sqref="G6 G36:G39 G26:G33">
    <cfRule type="containsText" dxfId="46" priority="56" operator="containsText" text="Action Required">
      <formula>NOT(ISERROR(SEARCH("Action Required",G6)))</formula>
    </cfRule>
  </conditionalFormatting>
  <conditionalFormatting sqref="H6 H36:H39 H26:H33">
    <cfRule type="containsText" dxfId="45" priority="55" operator="containsText" text="Action Required">
      <formula>NOT(ISERROR(SEARCH("Action Required",H6)))</formula>
    </cfRule>
  </conditionalFormatting>
  <conditionalFormatting sqref="G6">
    <cfRule type="containsText" dxfId="44" priority="54" operator="containsText" text="New Tag Required">
      <formula>NOT(ISERROR(SEARCH("New Tag Required",G6)))</formula>
    </cfRule>
  </conditionalFormatting>
  <conditionalFormatting sqref="D6">
    <cfRule type="containsText" dxfId="43" priority="53" operator="containsText" text="Yes">
      <formula>NOT(ISERROR(SEARCH("Yes",D6)))</formula>
    </cfRule>
  </conditionalFormatting>
  <conditionalFormatting sqref="G6">
    <cfRule type="containsText" dxfId="42" priority="52" operator="containsText" text="Action Required">
      <formula>NOT(ISERROR(SEARCH("Action Required",G6)))</formula>
    </cfRule>
  </conditionalFormatting>
  <conditionalFormatting sqref="D101:D200">
    <cfRule type="containsText" dxfId="41" priority="51" operator="containsText" text="Yes">
      <formula>NOT(ISERROR(SEARCH("Yes",D101)))</formula>
    </cfRule>
  </conditionalFormatting>
  <conditionalFormatting sqref="H101:H200">
    <cfRule type="containsText" dxfId="40" priority="50" operator="containsText" text="New Sign Required">
      <formula>NOT(ISERROR(SEARCH("New Sign Required",H101)))</formula>
    </cfRule>
  </conditionalFormatting>
  <conditionalFormatting sqref="G101:G200">
    <cfRule type="containsText" dxfId="39" priority="49" operator="containsText" text="Action Required">
      <formula>NOT(ISERROR(SEARCH("Action Required",G101)))</formula>
    </cfRule>
  </conditionalFormatting>
  <conditionalFormatting sqref="H101:H200">
    <cfRule type="containsText" dxfId="38" priority="48" operator="containsText" text="Action Required">
      <formula>NOT(ISERROR(SEARCH("Action Required",H101)))</formula>
    </cfRule>
  </conditionalFormatting>
  <conditionalFormatting sqref="D9">
    <cfRule type="containsText" dxfId="37" priority="45" operator="containsText" text="Yes">
      <formula>NOT(ISERROR(SEARCH("Yes",D9)))</formula>
    </cfRule>
  </conditionalFormatting>
  <conditionalFormatting sqref="D7">
    <cfRule type="containsText" dxfId="36" priority="34" operator="containsText" text="Yes">
      <formula>NOT(ISERROR(SEARCH("Yes",D7)))</formula>
    </cfRule>
  </conditionalFormatting>
  <conditionalFormatting sqref="G7">
    <cfRule type="containsText" dxfId="35" priority="33" operator="containsText" text="New Tag Required">
      <formula>NOT(ISERROR(SEARCH("New Tag Required",G7)))</formula>
    </cfRule>
  </conditionalFormatting>
  <conditionalFormatting sqref="H7">
    <cfRule type="containsText" dxfId="34" priority="32" operator="containsText" text="New Sign Required">
      <formula>NOT(ISERROR(SEARCH("New Sign Required",H7)))</formula>
    </cfRule>
  </conditionalFormatting>
  <conditionalFormatting sqref="G7">
    <cfRule type="containsText" dxfId="33" priority="31" operator="containsText" text="Action Required">
      <formula>NOT(ISERROR(SEARCH("Action Required",G7)))</formula>
    </cfRule>
  </conditionalFormatting>
  <conditionalFormatting sqref="H7">
    <cfRule type="containsText" dxfId="32" priority="30" operator="containsText" text="Action Required">
      <formula>NOT(ISERROR(SEARCH("Action Required",H7)))</formula>
    </cfRule>
  </conditionalFormatting>
  <conditionalFormatting sqref="G8">
    <cfRule type="containsText" dxfId="31" priority="29" operator="containsText" text="New Tag Required">
      <formula>NOT(ISERROR(SEARCH("New Tag Required",G8)))</formula>
    </cfRule>
  </conditionalFormatting>
  <conditionalFormatting sqref="H8">
    <cfRule type="containsText" dxfId="30" priority="28" operator="containsText" text="New Sign Required">
      <formula>NOT(ISERROR(SEARCH("New Sign Required",H8)))</formula>
    </cfRule>
  </conditionalFormatting>
  <conditionalFormatting sqref="G8">
    <cfRule type="containsText" dxfId="29" priority="27" operator="containsText" text="Action Required">
      <formula>NOT(ISERROR(SEARCH("Action Required",G8)))</formula>
    </cfRule>
  </conditionalFormatting>
  <conditionalFormatting sqref="H8">
    <cfRule type="containsText" dxfId="28" priority="26" operator="containsText" text="Action Required">
      <formula>NOT(ISERROR(SEARCH("Action Required",H8)))</formula>
    </cfRule>
  </conditionalFormatting>
  <conditionalFormatting sqref="J2:N2">
    <cfRule type="cellIs" dxfId="27" priority="25" operator="notEqual">
      <formula>0</formula>
    </cfRule>
  </conditionalFormatting>
  <conditionalFormatting sqref="J6:J32">
    <cfRule type="cellIs" dxfId="26" priority="24" operator="equal">
      <formula>0</formula>
    </cfRule>
  </conditionalFormatting>
  <conditionalFormatting sqref="M6:M32">
    <cfRule type="cellIs" dxfId="25" priority="23" operator="equal">
      <formula>0</formula>
    </cfRule>
  </conditionalFormatting>
  <conditionalFormatting sqref="J6:J32 M6:M32">
    <cfRule type="cellIs" dxfId="24" priority="20" operator="equal">
      <formula>"In Progress"</formula>
    </cfRule>
    <cfRule type="cellIs" dxfId="23" priority="21" operator="equal">
      <formula>"Log Issues"</formula>
    </cfRule>
    <cfRule type="cellIs" dxfId="22" priority="22" operator="equal">
      <formula>"N/A"</formula>
    </cfRule>
  </conditionalFormatting>
  <conditionalFormatting sqref="K6:L15">
    <cfRule type="expression" dxfId="21" priority="19">
      <formula>$J6="Log Issues"</formula>
    </cfRule>
  </conditionalFormatting>
  <conditionalFormatting sqref="N6:N15">
    <cfRule type="expression" dxfId="20" priority="18">
      <formula>$M6="Log Issues"</formula>
    </cfRule>
  </conditionalFormatting>
  <conditionalFormatting sqref="G9">
    <cfRule type="containsText" dxfId="19" priority="17" operator="containsText" text="New Tag Required">
      <formula>NOT(ISERROR(SEARCH("New Tag Required",G9)))</formula>
    </cfRule>
  </conditionalFormatting>
  <conditionalFormatting sqref="H9">
    <cfRule type="containsText" dxfId="18" priority="16" operator="containsText" text="New Sign Required">
      <formula>NOT(ISERROR(SEARCH("New Sign Required",H9)))</formula>
    </cfRule>
  </conditionalFormatting>
  <conditionalFormatting sqref="G9">
    <cfRule type="containsText" dxfId="17" priority="15" operator="containsText" text="Action Required">
      <formula>NOT(ISERROR(SEARCH("Action Required",G9)))</formula>
    </cfRule>
  </conditionalFormatting>
  <conditionalFormatting sqref="H9">
    <cfRule type="containsText" dxfId="16" priority="14" operator="containsText" text="Action Required">
      <formula>NOT(ISERROR(SEARCH("Action Required",H9)))</formula>
    </cfRule>
  </conditionalFormatting>
  <conditionalFormatting sqref="H1:H21 H23:H1048576">
    <cfRule type="containsText" dxfId="15" priority="12" operator="containsText" text="Remove Old Sign">
      <formula>NOT(ISERROR(SEARCH("Remove Old Sign",H1)))</formula>
    </cfRule>
    <cfRule type="containsText" dxfId="14" priority="13" operator="containsText" text="Move Sign to New Location">
      <formula>NOT(ISERROR(SEARCH("Move Sign to New Location",H1)))</formula>
    </cfRule>
  </conditionalFormatting>
  <conditionalFormatting sqref="G1:G21 G23:G1048576">
    <cfRule type="containsText" dxfId="13" priority="11" operator="containsText" text="Remove Old Tag">
      <formula>NOT(ISERROR(SEARCH("Remove Old Tag",G1)))</formula>
    </cfRule>
  </conditionalFormatting>
  <conditionalFormatting sqref="D26">
    <cfRule type="containsText" dxfId="12" priority="10" operator="containsText" text="Yes">
      <formula>NOT(ISERROR(SEARCH("Yes",D26)))</formula>
    </cfRule>
  </conditionalFormatting>
  <conditionalFormatting sqref="D28">
    <cfRule type="containsText" dxfId="11" priority="9" operator="containsText" text="Yes">
      <formula>NOT(ISERROR(SEARCH("Yes",D28)))</formula>
    </cfRule>
  </conditionalFormatting>
  <conditionalFormatting sqref="D29">
    <cfRule type="containsText" dxfId="10" priority="8" operator="containsText" text="Yes">
      <formula>NOT(ISERROR(SEARCH("Yes",D29)))</formula>
    </cfRule>
  </conditionalFormatting>
  <conditionalFormatting sqref="G22">
    <cfRule type="containsText" dxfId="9" priority="7" operator="containsText" text="New Tag Required">
      <formula>NOT(ISERROR(SEARCH("New Tag Required",G22)))</formula>
    </cfRule>
  </conditionalFormatting>
  <conditionalFormatting sqref="D22">
    <cfRule type="containsText" dxfId="8" priority="6" operator="containsText" text="Yes">
      <formula>NOT(ISERROR(SEARCH("Yes",D22)))</formula>
    </cfRule>
  </conditionalFormatting>
  <conditionalFormatting sqref="H22">
    <cfRule type="containsText" dxfId="7" priority="5" operator="containsText" text="New Sign Required">
      <formula>NOT(ISERROR(SEARCH("New Sign Required",H22)))</formula>
    </cfRule>
  </conditionalFormatting>
  <conditionalFormatting sqref="G22:H22">
    <cfRule type="containsText" dxfId="6" priority="4" operator="containsText" text="Action Required">
      <formula>NOT(ISERROR(SEARCH("Action Required",G22)))</formula>
    </cfRule>
  </conditionalFormatting>
  <conditionalFormatting sqref="H22">
    <cfRule type="containsText" dxfId="5" priority="2" operator="containsText" text="Remove Old Sign">
      <formula>NOT(ISERROR(SEARCH("Remove Old Sign",H22)))</formula>
    </cfRule>
    <cfRule type="containsText" dxfId="4" priority="3" operator="containsText" text="Move Sign to New Location">
      <formula>NOT(ISERROR(SEARCH("Move Sign to New Location",H22)))</formula>
    </cfRule>
  </conditionalFormatting>
  <conditionalFormatting sqref="G22">
    <cfRule type="containsText" dxfId="3" priority="1" operator="containsText" text="Remove Old Tag">
      <formula>NOT(ISERROR(SEARCH("Remove Old Tag",G22)))</formula>
    </cfRule>
  </conditionalFormatting>
  <dataValidations count="2">
    <dataValidation type="list" allowBlank="1" showInputMessage="1" showErrorMessage="1" sqref="D27:D75 D6:D2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G6:G23 G24:G32</xm:sqref>
        </x14:dataValidation>
        <x14:dataValidation type="list" allowBlank="1" showInputMessage="1" showErrorMessage="1">
          <x14:formula1>
            <xm:f>Lookup!$D$1:$D$10</xm:f>
          </x14:formula1>
          <xm:sqref>H6:H23 H24:H32</xm:sqref>
        </x14:dataValidation>
        <x14:dataValidation type="list" allowBlank="1" showInputMessage="1" showErrorMessage="1">
          <x14:formula1>
            <xm:f>Lookup!$F$1:$F$7</xm:f>
          </x14:formula1>
          <xm:sqref>J6:J23 J24:J32</xm:sqref>
        </x14:dataValidation>
        <x14:dataValidation type="list" allowBlank="1" showInputMessage="1" showErrorMessage="1">
          <x14:formula1>
            <xm:f>Lookup!$F$1:$F$8</xm:f>
          </x14:formula1>
          <xm:sqref>M6:M23 M24:M32</xm:sqref>
        </x14:dataValidation>
        <x14:dataValidation type="list" allowBlank="1" showInputMessage="1">
          <x14:formula1>
            <xm:f>Lookup!$E$1:$E$19</xm:f>
          </x14:formula1>
          <xm:sqref>C27:C200 C6:C25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3"/>
  <sheetViews>
    <sheetView zoomScale="90" zoomScaleNormal="90" workbookViewId="0">
      <selection activeCell="H24" sqref="H24"/>
    </sheetView>
  </sheetViews>
  <sheetFormatPr defaultColWidth="9.140625" defaultRowHeight="15" x14ac:dyDescent="0.25"/>
  <cols>
    <col min="1" max="1" width="22.42578125" style="59" bestFit="1" customWidth="1"/>
    <col min="2" max="2" width="30.140625" style="59" customWidth="1"/>
    <col min="3" max="3" width="24" style="60" customWidth="1"/>
    <col min="4" max="4" width="14.28515625" style="60" bestFit="1" customWidth="1"/>
    <col min="5" max="5" width="32.7109375" style="60" customWidth="1"/>
    <col min="6" max="16384" width="9.140625" style="60"/>
  </cols>
  <sheetData>
    <row r="1" spans="1:5" x14ac:dyDescent="0.25">
      <c r="A1" s="67" t="s">
        <v>7</v>
      </c>
      <c r="B1" s="68" t="str">
        <f>'KD Changes'!B1:C1</f>
        <v>0050</v>
      </c>
      <c r="C1" s="69"/>
      <c r="D1" s="70" t="s">
        <v>10</v>
      </c>
      <c r="E1" s="71">
        <f>'KD Changes'!G1</f>
        <v>42683</v>
      </c>
    </row>
    <row r="2" spans="1:5" ht="15" customHeight="1" x14ac:dyDescent="0.25">
      <c r="A2" s="72" t="s">
        <v>8</v>
      </c>
      <c r="B2" s="73" t="str">
        <f>VLOOKUP(B1,[1]BuildingList!A:B,2,FALSE)</f>
        <v>Erikson Hall</v>
      </c>
      <c r="C2" s="74"/>
      <c r="D2" s="75" t="s">
        <v>12</v>
      </c>
      <c r="E2" s="76" t="str">
        <f>'KD Changes'!G2</f>
        <v>Aaron Newell</v>
      </c>
    </row>
    <row r="5" spans="1:5" s="63" customFormat="1" ht="24" customHeight="1" thickBot="1" x14ac:dyDescent="0.3">
      <c r="A5" s="77" t="s">
        <v>59</v>
      </c>
      <c r="B5" s="78" t="s">
        <v>60</v>
      </c>
      <c r="C5" s="78" t="s">
        <v>61</v>
      </c>
      <c r="D5" s="78" t="s">
        <v>62</v>
      </c>
      <c r="E5" s="78" t="s">
        <v>17</v>
      </c>
    </row>
    <row r="6" spans="1:5" ht="15.75" thickTop="1" x14ac:dyDescent="0.25">
      <c r="A6" s="66" t="s">
        <v>78</v>
      </c>
      <c r="B6" s="84" t="s">
        <v>141</v>
      </c>
      <c r="C6" s="60" t="s">
        <v>65</v>
      </c>
      <c r="D6" s="37">
        <v>0</v>
      </c>
      <c r="E6" s="34"/>
    </row>
    <row r="7" spans="1:5" x14ac:dyDescent="0.25">
      <c r="A7" s="66" t="s">
        <v>81</v>
      </c>
      <c r="B7" s="84" t="s">
        <v>147</v>
      </c>
      <c r="C7" s="60" t="s">
        <v>65</v>
      </c>
      <c r="D7" s="37">
        <v>0</v>
      </c>
      <c r="E7" s="35"/>
    </row>
    <row r="8" spans="1:5" ht="15" customHeight="1" x14ac:dyDescent="0.25">
      <c r="A8" s="66" t="s">
        <v>84</v>
      </c>
      <c r="B8" s="84" t="s">
        <v>148</v>
      </c>
      <c r="C8" s="60" t="s">
        <v>65</v>
      </c>
      <c r="D8" s="37">
        <v>0</v>
      </c>
    </row>
    <row r="9" spans="1:5" x14ac:dyDescent="0.25">
      <c r="A9" s="66" t="s">
        <v>88</v>
      </c>
      <c r="B9" s="84" t="s">
        <v>149</v>
      </c>
      <c r="C9" s="60" t="s">
        <v>65</v>
      </c>
      <c r="D9" s="37">
        <v>0</v>
      </c>
      <c r="E9" s="35"/>
    </row>
    <row r="10" spans="1:5" ht="15" customHeight="1" x14ac:dyDescent="0.25">
      <c r="A10" s="66" t="s">
        <v>89</v>
      </c>
      <c r="B10" s="84" t="s">
        <v>150</v>
      </c>
      <c r="C10" s="60" t="s">
        <v>65</v>
      </c>
      <c r="D10" s="37">
        <v>0</v>
      </c>
      <c r="E10" s="35"/>
    </row>
    <row r="11" spans="1:5" x14ac:dyDescent="0.25">
      <c r="A11" s="66" t="s">
        <v>90</v>
      </c>
      <c r="B11" s="84" t="s">
        <v>151</v>
      </c>
      <c r="C11" s="60" t="s">
        <v>65</v>
      </c>
      <c r="D11" s="37">
        <v>0</v>
      </c>
      <c r="E11" s="35"/>
    </row>
    <row r="12" spans="1:5" x14ac:dyDescent="0.25">
      <c r="A12" s="66" t="s">
        <v>91</v>
      </c>
      <c r="B12" s="84" t="s">
        <v>142</v>
      </c>
      <c r="C12" s="60" t="s">
        <v>64</v>
      </c>
      <c r="D12" s="37">
        <v>172</v>
      </c>
      <c r="E12" s="35" t="s">
        <v>98</v>
      </c>
    </row>
    <row r="13" spans="1:5" x14ac:dyDescent="0.25">
      <c r="A13" s="66" t="s">
        <v>95</v>
      </c>
      <c r="B13" s="84" t="s">
        <v>143</v>
      </c>
      <c r="C13" s="60" t="s">
        <v>64</v>
      </c>
      <c r="D13" s="45">
        <v>98</v>
      </c>
      <c r="E13" s="35" t="s">
        <v>98</v>
      </c>
    </row>
    <row r="14" spans="1:5" ht="15" customHeight="1" x14ac:dyDescent="0.25">
      <c r="A14" s="66" t="s">
        <v>92</v>
      </c>
      <c r="B14" s="84" t="s">
        <v>144</v>
      </c>
      <c r="C14" s="60" t="s">
        <v>64</v>
      </c>
      <c r="D14" s="37">
        <v>205</v>
      </c>
      <c r="E14" s="35" t="s">
        <v>100</v>
      </c>
    </row>
    <row r="15" spans="1:5" x14ac:dyDescent="0.25">
      <c r="A15" s="66" t="s">
        <v>93</v>
      </c>
      <c r="B15" s="84" t="s">
        <v>145</v>
      </c>
      <c r="C15" s="60" t="s">
        <v>64</v>
      </c>
      <c r="D15" s="37">
        <v>184</v>
      </c>
      <c r="E15" s="35" t="s">
        <v>100</v>
      </c>
    </row>
    <row r="16" spans="1:5" x14ac:dyDescent="0.25">
      <c r="A16" s="66" t="s">
        <v>94</v>
      </c>
      <c r="B16" s="84" t="s">
        <v>146</v>
      </c>
      <c r="C16" s="60" t="s">
        <v>64</v>
      </c>
      <c r="D16" s="37">
        <v>288</v>
      </c>
      <c r="E16" s="35" t="s">
        <v>101</v>
      </c>
    </row>
    <row r="17" spans="1:5" x14ac:dyDescent="0.25">
      <c r="A17" s="66" t="s">
        <v>77</v>
      </c>
      <c r="B17" s="84" t="s">
        <v>132</v>
      </c>
      <c r="C17" s="60" t="s">
        <v>66</v>
      </c>
      <c r="D17" s="37">
        <v>553</v>
      </c>
      <c r="E17" s="35" t="s">
        <v>97</v>
      </c>
    </row>
    <row r="18" spans="1:5" x14ac:dyDescent="0.25">
      <c r="A18" s="66" t="s">
        <v>79</v>
      </c>
      <c r="B18" s="84" t="s">
        <v>133</v>
      </c>
      <c r="C18" s="60" t="s">
        <v>66</v>
      </c>
      <c r="D18" s="37">
        <v>320</v>
      </c>
      <c r="E18" s="35" t="s">
        <v>99</v>
      </c>
    </row>
    <row r="19" spans="1:5" x14ac:dyDescent="0.25">
      <c r="A19" s="66" t="s">
        <v>80</v>
      </c>
      <c r="B19" s="84" t="s">
        <v>134</v>
      </c>
      <c r="C19" s="60" t="s">
        <v>66</v>
      </c>
      <c r="D19" s="37">
        <v>396</v>
      </c>
      <c r="E19" s="35" t="s">
        <v>102</v>
      </c>
    </row>
    <row r="20" spans="1:5" x14ac:dyDescent="0.25">
      <c r="A20" s="66" t="s">
        <v>82</v>
      </c>
      <c r="B20" s="84" t="s">
        <v>135</v>
      </c>
      <c r="C20" s="60" t="s">
        <v>66</v>
      </c>
      <c r="D20" s="37">
        <v>249</v>
      </c>
      <c r="E20" s="35" t="s">
        <v>96</v>
      </c>
    </row>
    <row r="21" spans="1:5" x14ac:dyDescent="0.25">
      <c r="A21" s="66" t="s">
        <v>83</v>
      </c>
      <c r="B21" s="84" t="s">
        <v>136</v>
      </c>
      <c r="C21" s="60" t="s">
        <v>66</v>
      </c>
      <c r="D21" s="37">
        <v>191</v>
      </c>
      <c r="E21" s="35" t="s">
        <v>104</v>
      </c>
    </row>
    <row r="22" spans="1:5" x14ac:dyDescent="0.25">
      <c r="A22" s="66" t="s">
        <v>85</v>
      </c>
      <c r="B22" s="84" t="s">
        <v>137</v>
      </c>
      <c r="C22" s="60" t="s">
        <v>66</v>
      </c>
      <c r="D22" s="37">
        <v>199</v>
      </c>
      <c r="E22" s="35" t="s">
        <v>103</v>
      </c>
    </row>
    <row r="23" spans="1:5" x14ac:dyDescent="0.25">
      <c r="A23" s="66" t="s">
        <v>86</v>
      </c>
      <c r="B23" s="84" t="s">
        <v>138</v>
      </c>
      <c r="C23" s="60" t="s">
        <v>66</v>
      </c>
      <c r="D23" s="37">
        <v>820</v>
      </c>
      <c r="E23" s="35"/>
    </row>
    <row r="24" spans="1:5" x14ac:dyDescent="0.25">
      <c r="A24" s="66" t="s">
        <v>87</v>
      </c>
      <c r="B24" s="84" t="s">
        <v>139</v>
      </c>
      <c r="C24" s="60" t="s">
        <v>66</v>
      </c>
      <c r="D24" s="38">
        <v>151</v>
      </c>
      <c r="E24" s="35"/>
    </row>
    <row r="25" spans="1:5" x14ac:dyDescent="0.25">
      <c r="A25" s="66" t="s">
        <v>105</v>
      </c>
      <c r="B25" s="84" t="s">
        <v>140</v>
      </c>
      <c r="C25" s="60" t="s">
        <v>66</v>
      </c>
      <c r="D25" s="37">
        <v>758</v>
      </c>
      <c r="E25" s="35" t="s">
        <v>106</v>
      </c>
    </row>
    <row r="26" spans="1:5" x14ac:dyDescent="0.25">
      <c r="A26" s="64"/>
      <c r="E26" s="62"/>
    </row>
    <row r="27" spans="1:5" x14ac:dyDescent="0.25">
      <c r="A27" s="64"/>
      <c r="E27" s="62"/>
    </row>
    <row r="28" spans="1:5" x14ac:dyDescent="0.25">
      <c r="A28" s="64"/>
      <c r="E28" s="62"/>
    </row>
    <row r="29" spans="1:5" x14ac:dyDescent="0.25">
      <c r="A29" s="64"/>
      <c r="E29" s="62"/>
    </row>
    <row r="30" spans="1:5" x14ac:dyDescent="0.25">
      <c r="A30" s="64"/>
      <c r="E30" s="62"/>
    </row>
    <row r="31" spans="1:5" x14ac:dyDescent="0.25">
      <c r="A31" s="64"/>
      <c r="E31" s="62"/>
    </row>
    <row r="32" spans="1:5" x14ac:dyDescent="0.25">
      <c r="A32" s="64"/>
      <c r="E32" s="62"/>
    </row>
    <row r="33" spans="1:5" x14ac:dyDescent="0.25">
      <c r="A33" s="64"/>
      <c r="E33" s="62"/>
    </row>
    <row r="34" spans="1:5" x14ac:dyDescent="0.25">
      <c r="A34" s="64"/>
      <c r="E34" s="62"/>
    </row>
    <row r="35" spans="1:5" x14ac:dyDescent="0.25">
      <c r="A35" s="79"/>
      <c r="E35" s="62"/>
    </row>
    <row r="36" spans="1:5" x14ac:dyDescent="0.25">
      <c r="A36" s="79"/>
      <c r="E36" s="62"/>
    </row>
    <row r="37" spans="1:5" x14ac:dyDescent="0.25">
      <c r="A37" s="79"/>
      <c r="E37" s="62"/>
    </row>
    <row r="38" spans="1:5" x14ac:dyDescent="0.25">
      <c r="A38" s="64"/>
      <c r="E38" s="62"/>
    </row>
    <row r="39" spans="1:5" x14ac:dyDescent="0.25">
      <c r="A39" s="64"/>
      <c r="E39" s="62"/>
    </row>
    <row r="40" spans="1:5" x14ac:dyDescent="0.25">
      <c r="A40" s="80"/>
      <c r="E40" s="62"/>
    </row>
    <row r="41" spans="1:5" x14ac:dyDescent="0.25">
      <c r="A41" s="80"/>
      <c r="E41" s="62"/>
    </row>
    <row r="42" spans="1:5" x14ac:dyDescent="0.25">
      <c r="A42" s="80"/>
      <c r="E42" s="62"/>
    </row>
    <row r="43" spans="1:5" x14ac:dyDescent="0.25">
      <c r="A43" s="80"/>
      <c r="E43" s="62"/>
    </row>
    <row r="44" spans="1:5" x14ac:dyDescent="0.25">
      <c r="A44" s="80"/>
      <c r="C44" s="61"/>
      <c r="E44" s="62"/>
    </row>
    <row r="45" spans="1:5" x14ac:dyDescent="0.25">
      <c r="A45" s="80"/>
      <c r="C45" s="61"/>
      <c r="E45" s="62"/>
    </row>
    <row r="46" spans="1:5" x14ac:dyDescent="0.25">
      <c r="A46" s="80"/>
      <c r="C46" s="61"/>
      <c r="E46" s="62"/>
    </row>
    <row r="47" spans="1:5" x14ac:dyDescent="0.25">
      <c r="A47" s="64"/>
      <c r="C47" s="61"/>
      <c r="E47" s="62"/>
    </row>
    <row r="48" spans="1:5" x14ac:dyDescent="0.25">
      <c r="A48" s="64"/>
      <c r="C48" s="61"/>
    </row>
    <row r="49" spans="3:3" x14ac:dyDescent="0.25">
      <c r="C49" s="61"/>
    </row>
    <row r="50" spans="3:3" x14ac:dyDescent="0.25">
      <c r="C50" s="61"/>
    </row>
    <row r="51" spans="3:3" x14ac:dyDescent="0.25">
      <c r="C51" s="61"/>
    </row>
    <row r="52" spans="3:3" x14ac:dyDescent="0.25">
      <c r="C52" s="61"/>
    </row>
    <row r="53" spans="3:3" x14ac:dyDescent="0.25">
      <c r="C53" s="61"/>
    </row>
    <row r="54" spans="3:3" x14ac:dyDescent="0.25">
      <c r="C54" s="61"/>
    </row>
    <row r="55" spans="3:3" x14ac:dyDescent="0.25">
      <c r="C55" s="61"/>
    </row>
    <row r="56" spans="3:3" x14ac:dyDescent="0.25">
      <c r="C56" s="61"/>
    </row>
    <row r="57" spans="3:3" x14ac:dyDescent="0.25">
      <c r="C57" s="61"/>
    </row>
    <row r="58" spans="3:3" x14ac:dyDescent="0.25">
      <c r="C58" s="61"/>
    </row>
    <row r="59" spans="3:3" x14ac:dyDescent="0.25">
      <c r="C59" s="61"/>
    </row>
    <row r="60" spans="3:3" x14ac:dyDescent="0.25">
      <c r="C60" s="61"/>
    </row>
    <row r="61" spans="3:3" x14ac:dyDescent="0.25">
      <c r="C61" s="61"/>
    </row>
    <row r="62" spans="3:3" x14ac:dyDescent="0.25">
      <c r="C62" s="61"/>
    </row>
    <row r="63" spans="3:3" x14ac:dyDescent="0.25">
      <c r="C63" s="61"/>
    </row>
    <row r="64" spans="3:3" x14ac:dyDescent="0.25">
      <c r="C64" s="61"/>
    </row>
    <row r="65" spans="3:3" x14ac:dyDescent="0.25">
      <c r="C65" s="61"/>
    </row>
    <row r="66" spans="3:3" x14ac:dyDescent="0.25">
      <c r="C66" s="61"/>
    </row>
    <row r="67" spans="3:3" x14ac:dyDescent="0.25">
      <c r="C67" s="61"/>
    </row>
    <row r="68" spans="3:3" x14ac:dyDescent="0.25">
      <c r="C68" s="61"/>
    </row>
    <row r="69" spans="3:3" x14ac:dyDescent="0.25">
      <c r="C69" s="61"/>
    </row>
    <row r="70" spans="3:3" x14ac:dyDescent="0.25">
      <c r="C70" s="61"/>
    </row>
    <row r="71" spans="3:3" x14ac:dyDescent="0.25">
      <c r="C71" s="61"/>
    </row>
    <row r="72" spans="3:3" x14ac:dyDescent="0.25">
      <c r="C72" s="61"/>
    </row>
    <row r="73" spans="3:3" x14ac:dyDescent="0.25">
      <c r="C73" s="61"/>
    </row>
    <row r="74" spans="3:3" x14ac:dyDescent="0.25">
      <c r="C74" s="61"/>
    </row>
    <row r="75" spans="3:3" x14ac:dyDescent="0.25">
      <c r="C75" s="61"/>
    </row>
    <row r="76" spans="3:3" x14ac:dyDescent="0.25">
      <c r="C76" s="61"/>
    </row>
    <row r="193" spans="3:3" x14ac:dyDescent="0.25">
      <c r="C193" s="60" t="s">
        <v>29</v>
      </c>
    </row>
  </sheetData>
  <sheetProtection insertRows="0" deleteRows="0" selectLockedCells="1"/>
  <sortState ref="A6:E25">
    <sortCondition ref="C6:C25"/>
  </sortState>
  <conditionalFormatting sqref="D43:D92">
    <cfRule type="containsText" dxfId="2" priority="15" operator="containsText" text="Yes">
      <formula>NOT(ISERROR(SEARCH("Yes",D43)))</formula>
    </cfRule>
  </conditionalFormatting>
  <conditionalFormatting sqref="D93:D192">
    <cfRule type="containsText" dxfId="1" priority="7" operator="containsText" text="Yes">
      <formula>NOT(ISERROR(SEARCH("Yes",D93)))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D43:D6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C44:C192</xm:sqref>
        </x14:dataValidation>
        <x14:dataValidation type="list" allowBlank="1" showInputMessage="1" showErrorMessage="1">
          <x14:formula1>
            <xm:f>Lookup!$G$1:$G$5</xm:f>
          </x14:formula1>
          <xm:sqref>C6:C25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35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3" t="s">
        <v>48</v>
      </c>
    </row>
    <row r="11" spans="1:7" x14ac:dyDescent="0.25">
      <c r="E11" s="33" t="s">
        <v>32</v>
      </c>
    </row>
    <row r="12" spans="1:7" x14ac:dyDescent="0.25">
      <c r="E12" s="33" t="s">
        <v>20</v>
      </c>
    </row>
    <row r="13" spans="1:7" x14ac:dyDescent="0.25">
      <c r="E13" s="33" t="s">
        <v>24</v>
      </c>
    </row>
    <row r="14" spans="1:7" x14ac:dyDescent="0.25">
      <c r="E14" s="33" t="s">
        <v>51</v>
      </c>
    </row>
    <row r="15" spans="1:7" x14ac:dyDescent="0.25">
      <c r="E15" s="33" t="s">
        <v>49</v>
      </c>
    </row>
    <row r="16" spans="1:7" x14ac:dyDescent="0.25">
      <c r="E16" s="33" t="s">
        <v>22</v>
      </c>
    </row>
    <row r="17" spans="1:7" x14ac:dyDescent="0.25">
      <c r="E17" s="33" t="s">
        <v>26</v>
      </c>
    </row>
    <row r="18" spans="1:7" x14ac:dyDescent="0.25">
      <c r="E18" s="33" t="s">
        <v>23</v>
      </c>
    </row>
    <row r="19" spans="1:7" x14ac:dyDescent="0.25">
      <c r="E19" s="33" t="s">
        <v>25</v>
      </c>
    </row>
    <row r="20" spans="1:7" x14ac:dyDescent="0.25">
      <c r="A20" s="32"/>
      <c r="B20" s="32"/>
      <c r="C20" s="32"/>
      <c r="D20" s="32"/>
      <c r="E20" s="7"/>
      <c r="F20" s="32"/>
      <c r="G20" s="32"/>
    </row>
    <row r="21" spans="1:7" x14ac:dyDescent="0.25">
      <c r="A21" s="32"/>
      <c r="B21" s="32"/>
      <c r="C21" s="32"/>
      <c r="D21" s="32"/>
      <c r="F21" s="32"/>
      <c r="G21" s="32"/>
    </row>
    <row r="22" spans="1:7" x14ac:dyDescent="0.25">
      <c r="A22" s="32"/>
      <c r="B22" s="32"/>
      <c r="C22" s="32"/>
      <c r="D22" s="32"/>
      <c r="F22" s="32"/>
      <c r="G22" s="32"/>
    </row>
    <row r="23" spans="1:7" x14ac:dyDescent="0.25">
      <c r="A23" s="32"/>
      <c r="B23" s="32"/>
      <c r="C23" s="32"/>
      <c r="D23" s="32"/>
      <c r="F23" s="32"/>
      <c r="G23" s="32"/>
    </row>
    <row r="24" spans="1:7" x14ac:dyDescent="0.25">
      <c r="A24" s="32"/>
      <c r="B24" s="32"/>
      <c r="C24" s="32"/>
      <c r="D24" s="32"/>
      <c r="F24" s="32"/>
      <c r="G24" s="32"/>
    </row>
    <row r="25" spans="1:7" x14ac:dyDescent="0.25">
      <c r="A25" s="32"/>
      <c r="B25" s="32"/>
      <c r="C25" s="32"/>
      <c r="D25" s="32"/>
      <c r="F25" s="32"/>
      <c r="G25" s="32"/>
    </row>
    <row r="26" spans="1:7" x14ac:dyDescent="0.25">
      <c r="A26" s="32"/>
      <c r="B26" s="32"/>
      <c r="C26" s="32"/>
      <c r="D26" s="32"/>
      <c r="F26" s="32"/>
      <c r="G26" s="32"/>
    </row>
    <row r="27" spans="1:7" x14ac:dyDescent="0.25">
      <c r="A27" s="32"/>
      <c r="B27" s="32"/>
      <c r="C27" s="32"/>
      <c r="D27" s="32"/>
      <c r="F27" s="32"/>
      <c r="G27" s="32"/>
    </row>
    <row r="28" spans="1:7" x14ac:dyDescent="0.25">
      <c r="A28" s="32"/>
      <c r="B28" s="32"/>
      <c r="C28" s="32"/>
      <c r="D28" s="32"/>
      <c r="F28" s="32"/>
      <c r="G28" s="32"/>
    </row>
    <row r="29" spans="1:7" x14ac:dyDescent="0.25">
      <c r="A29" s="32"/>
      <c r="B29" s="32"/>
      <c r="C29" s="32"/>
      <c r="D29" s="32"/>
      <c r="F29" s="32"/>
      <c r="G29" s="32"/>
    </row>
    <row r="30" spans="1:7" x14ac:dyDescent="0.25">
      <c r="A30" s="32"/>
      <c r="B30" s="32"/>
      <c r="C30" s="32"/>
      <c r="D30" s="32"/>
      <c r="F30" s="32"/>
      <c r="G30" s="32"/>
    </row>
    <row r="31" spans="1:7" x14ac:dyDescent="0.25">
      <c r="A31" s="32"/>
      <c r="B31" s="32"/>
      <c r="C31" s="32"/>
      <c r="D31" s="32"/>
      <c r="F31" s="32"/>
      <c r="G31" s="32"/>
    </row>
    <row r="32" spans="1:7" x14ac:dyDescent="0.25">
      <c r="A32" s="32"/>
      <c r="B32" s="32"/>
      <c r="C32" s="32"/>
      <c r="D32" s="32"/>
      <c r="F32" s="32"/>
      <c r="G32" s="32"/>
    </row>
    <row r="33" spans="1:7" x14ac:dyDescent="0.25">
      <c r="A33" s="32"/>
      <c r="B33" s="32"/>
      <c r="C33" s="32"/>
      <c r="D33" s="32"/>
      <c r="F33" s="32"/>
      <c r="G33" s="32"/>
    </row>
    <row r="34" spans="1:7" x14ac:dyDescent="0.25">
      <c r="A34" s="32"/>
      <c r="B34" s="32"/>
      <c r="C34" s="32"/>
      <c r="D34" s="32"/>
      <c r="F34" s="32"/>
      <c r="G34" s="32"/>
    </row>
    <row r="35" spans="1:7" x14ac:dyDescent="0.25">
      <c r="A35" s="32"/>
      <c r="B35" s="32"/>
      <c r="C35" s="32"/>
      <c r="D35" s="32"/>
      <c r="F35" s="32"/>
      <c r="G35" s="32"/>
    </row>
    <row r="36" spans="1:7" x14ac:dyDescent="0.25">
      <c r="A36" s="32"/>
      <c r="B36" s="32"/>
      <c r="C36" s="32"/>
      <c r="D36" s="32"/>
      <c r="F36" s="32"/>
      <c r="G36" s="32"/>
    </row>
    <row r="37" spans="1:7" x14ac:dyDescent="0.25">
      <c r="A37" s="32"/>
      <c r="B37" s="32"/>
      <c r="C37" s="32"/>
      <c r="D37" s="32"/>
      <c r="F37" s="32"/>
      <c r="G37" s="32"/>
    </row>
    <row r="38" spans="1:7" x14ac:dyDescent="0.25">
      <c r="A38" s="32"/>
      <c r="B38" s="32"/>
      <c r="C38" s="32"/>
      <c r="D38" s="32"/>
      <c r="F38" s="32"/>
      <c r="G38" s="32"/>
    </row>
    <row r="39" spans="1:7" x14ac:dyDescent="0.25">
      <c r="A39" s="32"/>
      <c r="B39" s="32"/>
      <c r="C39" s="32"/>
      <c r="D39" s="32"/>
      <c r="F39" s="32"/>
      <c r="G39" s="32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2016-11-14T16:03:17Z</dcterms:modified>
</cp:coreProperties>
</file>