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E2" i="4" l="1"/>
  <c r="E1" i="4"/>
  <c r="B1" i="4"/>
  <c r="B2" i="4" l="1"/>
  <c r="M6" i="1" l="1"/>
  <c r="M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8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33" i="1" l="1"/>
  <c r="G33" i="1"/>
  <c r="M33" i="1" l="1"/>
  <c r="K2" i="1" s="1"/>
  <c r="J3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<sst xmlns="http://schemas.openxmlformats.org/spreadsheetml/2006/main" count="128" uniqueCount="90">
  <si>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</si>
  <si>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</si>
  <si>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</si>
  <si>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</si>
  <si>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</si>
  <si>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</si>
  <si>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</si>
  <si>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</si>
  <si>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</si>
  <si>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</si>
  <si>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</si>
  <si>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</si>
  <si>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</si>
  <si>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</si>
  <si>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</si>
  <si>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</si>
  <si>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</si>
  <si>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</si>
  <si>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</si>
  <si>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</si>
  <si>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</si>
  <si>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</si>
  <si>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</si>
  <si>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</si>
  <si>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</si>
  <si>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</si>
  <si>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</si>
  <si>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</si>
  <si>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</si>
  <si>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</si>
  <si>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</si>
  <si>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</si>
  <si>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</si>
  <si>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</si>
  <si>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</si>
  <si>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</si>
  <si>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</si>
  <si>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</si>
  <si>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</si>
  <si>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</si>
  <si>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</si>
  <si>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</si>
  <si>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</si>
  <si>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</si>
  <si>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</si>
  <si>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</si>
  <si>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</si>
  <si>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</si>
  <si>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</si>
  <si>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</si>
  <si>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</si>
  <si>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</si>
  <si>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</si>
  <si>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</si>
  <si>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</si>
  <si>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</si>
  <si>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</si>
  <si>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</si>
  <si>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</si>
  <si>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</si>
  <si>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</si>
  <si>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</si>
  <si>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</si>
  <si>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</si>
  <si>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</si>
  <si>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</si>
  <si>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</si>
  <si>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</si>
  <si>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</si>
  <si>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</si>
  <si>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</si>
  <si>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</si>
  <si>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</si>
  <si>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0047</t>
  </si>
  <si>
    <t>304B</t>
  </si>
  <si>
    <t>304</t>
  </si>
  <si>
    <t>304A</t>
  </si>
  <si>
    <t>304E</t>
  </si>
  <si>
    <t>03</t>
  </si>
  <si>
    <t>added door</t>
  </si>
  <si>
    <t>tag only / no door</t>
  </si>
  <si>
    <t>LX-0047-03-304</t>
  </si>
  <si>
    <t>C. W. MATHEWS BLDG. - Room 304</t>
  </si>
  <si>
    <t>LX-0047-03-304A</t>
  </si>
  <si>
    <t>C. W. MATHEWS BLDG. - Room 304A</t>
  </si>
  <si>
    <t>LX-0047-03-304B</t>
  </si>
  <si>
    <t>C. W. MATHEWS BLDG. - Room 304B</t>
  </si>
  <si>
    <t>LX-0047-03-304E</t>
  </si>
  <si>
    <t>C. W. MATHEWS BLDG. - Room 304E</t>
  </si>
  <si>
    <t>kitchenette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</si>
</sst>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tabSelected="1" zoomScale="85" zoomScaleNormal="85" workbookViewId="0">
      <selection activeCell="F6" sqref="F6:F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6" width="14.7109375" style="16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2" t="s">
        <v>73</v>
      </c>
      <c r="C1" s="82"/>
      <c r="F1" s="68" t="s">
        <v>10</v>
      </c>
      <c r="G1" s="18">
        <v>43144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3" t="str">
        <f>VLOOKUP(B1,BuildingList!A:B,2,FALSE)</f>
        <v>C. W. Mathews Building</v>
      </c>
      <c r="C2" s="83"/>
      <c r="F2" s="69" t="s">
        <v>12</v>
      </c>
      <c r="G2" s="22" t="s">
        <v>69</v>
      </c>
      <c r="J2" s="15">
        <f>G33-J33</f>
        <v>3</v>
      </c>
      <c r="K2" s="15">
        <f>H33-M33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" customHeight="1" thickTop="1" x14ac:dyDescent="0.25">
      <c r="A6" s="48" t="s">
        <v>75</v>
      </c>
      <c r="B6" s="48" t="s">
        <v>78</v>
      </c>
      <c r="C6" s="42" t="s">
        <v>49</v>
      </c>
      <c r="D6" s="41" t="s">
        <v>5</v>
      </c>
      <c r="E6" s="50">
        <v>128</v>
      </c>
      <c r="F6" s="50">
        <v>249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61" t="s">
        <v>76</v>
      </c>
      <c r="B7" s="48" t="s">
        <v>78</v>
      </c>
      <c r="C7" s="42" t="s">
        <v>22</v>
      </c>
      <c r="D7" s="41" t="s">
        <v>5</v>
      </c>
      <c r="E7" s="62">
        <v>287</v>
      </c>
      <c r="F7" s="62">
        <v>206</v>
      </c>
      <c r="G7" s="50" t="s">
        <v>3</v>
      </c>
      <c r="H7" s="41" t="s">
        <v>18</v>
      </c>
      <c r="I7" s="42" t="s">
        <v>79</v>
      </c>
      <c r="J7" s="59">
        <f>IF(G7="No Change","N/A",IF(G7="New Tag Required",Lookup!F:F,IF(G7="Remove Old Tag",Lookup!F:F,IF(G7="N/A","N/A",""))))</f>
        <v>0</v>
      </c>
      <c r="K7" s="60"/>
      <c r="L7" s="61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x14ac:dyDescent="0.25">
      <c r="A8" s="48" t="s">
        <v>74</v>
      </c>
      <c r="B8" s="48" t="s">
        <v>78</v>
      </c>
      <c r="C8" s="42" t="s">
        <v>22</v>
      </c>
      <c r="D8" s="41" t="s">
        <v>5</v>
      </c>
      <c r="E8" s="50">
        <v>288</v>
      </c>
      <c r="F8" s="50">
        <v>167</v>
      </c>
      <c r="G8" s="50" t="s">
        <v>3</v>
      </c>
      <c r="H8" s="41" t="s">
        <v>18</v>
      </c>
      <c r="I8" s="42" t="s">
        <v>79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77</v>
      </c>
      <c r="B9" s="48" t="s">
        <v>78</v>
      </c>
      <c r="C9" s="42" t="s">
        <v>24</v>
      </c>
      <c r="D9" s="41" t="s">
        <v>5</v>
      </c>
      <c r="E9" s="50">
        <v>0</v>
      </c>
      <c r="F9" s="50">
        <v>79</v>
      </c>
      <c r="G9" s="50" t="s">
        <v>3</v>
      </c>
      <c r="H9" s="41" t="s">
        <v>13</v>
      </c>
      <c r="I9" s="42" t="s">
        <v>80</v>
      </c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3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L14" s="42"/>
      <c r="M14" s="59" t="str">
        <f>IF(H14="No Change","N/A",IF(H14="New Tag Required",Lookup!F:F,IF(H14="Remove Old Sign",Lookup!F:F,IF(H14="N/A","N/A",""))))</f>
        <v/>
      </c>
      <c r="N14" s="64"/>
      <c r="O14" s="42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L15" s="42"/>
      <c r="M15" s="59" t="str">
        <f>IF(H15="No Change","N/A",IF(H15="New Tag Required",Lookup!F:F,IF(H15="Remove Old Sign",Lookup!F:F,IF(H15="N/A","N/A",""))))</f>
        <v/>
      </c>
      <c r="N15" s="64"/>
      <c r="O15" s="42"/>
    </row>
    <row r="16" spans="1:16" s="41" customFormat="1" x14ac:dyDescent="0.25"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1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5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5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5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5"/>
    </row>
    <row r="25" spans="1:15" s="41" customFormat="1" x14ac:dyDescent="0.25">
      <c r="A25" s="49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49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x14ac:dyDescent="0.25">
      <c r="A28" s="56"/>
      <c r="C28" s="11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2"/>
      <c r="M28" s="10" t="str">
        <f>IF(H28="No Change","N/A",IF(H28="New Tag Required",Lookup!F:F,IF(H28="Remove Old Sign",Lookup!F:F,IF(H28="N/A","N/A",""))))</f>
        <v/>
      </c>
      <c r="N28" s="32"/>
    </row>
    <row r="29" spans="1:15" x14ac:dyDescent="0.25">
      <c r="A29" s="56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ht="15.75" thickBot="1" x14ac:dyDescent="0.3">
      <c r="A31" s="56"/>
      <c r="C31" s="11"/>
      <c r="E31" s="30"/>
      <c r="F31" s="30"/>
      <c r="G31" s="30"/>
      <c r="K31" s="32"/>
      <c r="N31" s="32"/>
    </row>
    <row r="32" spans="1:15" ht="45" x14ac:dyDescent="0.25">
      <c r="A32" s="56"/>
      <c r="C32" s="11"/>
      <c r="E32" s="30"/>
      <c r="F32" s="30"/>
      <c r="G32" s="74" t="s">
        <v>45</v>
      </c>
      <c r="H32" s="75" t="s">
        <v>46</v>
      </c>
      <c r="J32" s="76" t="s">
        <v>40</v>
      </c>
      <c r="K32" s="10"/>
      <c r="L32" s="10"/>
      <c r="M32" s="76" t="s">
        <v>41</v>
      </c>
    </row>
    <row r="33" spans="1:13" ht="15.75" thickBot="1" x14ac:dyDescent="0.3">
      <c r="A33" s="56"/>
      <c r="C33" s="11"/>
      <c r="E33" s="30"/>
      <c r="F33" s="30"/>
      <c r="G33" s="14">
        <f>COUNTIF(G6:G32,"New Tag Required")</f>
        <v>3</v>
      </c>
      <c r="H33" s="13">
        <f>COUNTIF(H6:H32,"New Sign Required")</f>
        <v>2</v>
      </c>
      <c r="J33" s="12">
        <f>COUNTIF(J6:J32,"Installed")</f>
        <v>0</v>
      </c>
      <c r="K33" s="10"/>
      <c r="L33" s="10"/>
      <c r="M33" s="12">
        <f>COUNTIF(M6:M32,"Installed")</f>
        <v>0</v>
      </c>
    </row>
    <row r="34" spans="1:13" x14ac:dyDescent="0.25">
      <c r="A34" s="56"/>
      <c r="C34" s="11"/>
      <c r="E34" s="30"/>
      <c r="F34" s="30"/>
      <c r="G34" s="30"/>
    </row>
    <row r="35" spans="1:13" x14ac:dyDescent="0.25">
      <c r="A35" s="56"/>
      <c r="C35" s="11"/>
      <c r="E35" s="30"/>
      <c r="F35" s="30"/>
      <c r="G35" s="30"/>
    </row>
    <row r="36" spans="1:13" x14ac:dyDescent="0.25">
      <c r="A36" s="56"/>
      <c r="C36" s="11"/>
      <c r="E36" s="30"/>
      <c r="F36" s="30"/>
      <c r="G36" s="30"/>
    </row>
    <row r="37" spans="1:13" x14ac:dyDescent="0.25">
      <c r="A37" s="56"/>
      <c r="C37" s="11"/>
      <c r="E37" s="30"/>
      <c r="F37" s="30"/>
      <c r="G37" s="30"/>
    </row>
    <row r="38" spans="1:13" x14ac:dyDescent="0.25">
      <c r="A38" s="56"/>
      <c r="C38" s="11"/>
      <c r="E38" s="30"/>
      <c r="F38" s="30"/>
      <c r="G38" s="30"/>
    </row>
    <row r="39" spans="1:13" x14ac:dyDescent="0.25">
      <c r="A39" s="56"/>
      <c r="C39" s="11"/>
      <c r="E39" s="30"/>
      <c r="F39" s="30"/>
      <c r="G39" s="30"/>
    </row>
    <row r="40" spans="1:13" x14ac:dyDescent="0.25">
      <c r="A40" s="56"/>
      <c r="C40" s="11"/>
      <c r="E40" s="30"/>
      <c r="F40" s="30"/>
      <c r="G40" s="30"/>
    </row>
    <row r="41" spans="1:13" x14ac:dyDescent="0.25">
      <c r="A41" s="57"/>
      <c r="C41" s="11"/>
      <c r="E41" s="30"/>
      <c r="F41" s="33"/>
      <c r="G41" s="30"/>
    </row>
    <row r="42" spans="1:13" x14ac:dyDescent="0.25">
      <c r="A42" s="57"/>
      <c r="C42" s="11"/>
      <c r="E42" s="30"/>
      <c r="F42" s="33"/>
      <c r="G42" s="30"/>
    </row>
    <row r="43" spans="1:13" x14ac:dyDescent="0.25">
      <c r="A43" s="57"/>
      <c r="C43" s="11"/>
      <c r="E43" s="30"/>
      <c r="F43" s="34"/>
      <c r="G43" s="30"/>
    </row>
    <row r="44" spans="1:13" x14ac:dyDescent="0.25">
      <c r="A44" s="56"/>
      <c r="C44" s="11"/>
      <c r="E44" s="30"/>
      <c r="F44" s="33"/>
      <c r="G44" s="30"/>
    </row>
    <row r="45" spans="1:13" x14ac:dyDescent="0.25">
      <c r="A45" s="56"/>
      <c r="C45" s="11"/>
      <c r="E45" s="30"/>
      <c r="F45" s="33"/>
      <c r="G45" s="30"/>
    </row>
    <row r="46" spans="1:13" x14ac:dyDescent="0.25">
      <c r="A46" s="58"/>
      <c r="C46" s="11"/>
      <c r="E46" s="30"/>
      <c r="F46" s="30"/>
      <c r="G46" s="30"/>
    </row>
    <row r="47" spans="1:13" x14ac:dyDescent="0.25">
      <c r="A47" s="58"/>
      <c r="C47" s="11"/>
      <c r="E47" s="30"/>
      <c r="F47" s="30"/>
      <c r="G47" s="30"/>
    </row>
    <row r="48" spans="1:13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1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6"/>
      <c r="C53" s="11"/>
      <c r="E53" s="30"/>
      <c r="F53" s="30"/>
      <c r="G53" s="30"/>
    </row>
    <row r="54" spans="1:7" x14ac:dyDescent="0.25">
      <c r="A54" s="56"/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199" spans="3:3" x14ac:dyDescent="0.25">
      <c r="C199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8:G52 G9:G31">
    <cfRule type="containsText" dxfId="53" priority="130" operator="containsText" text="New Tag Required">
      <formula>NOT(ISERROR(SEARCH("New Tag Required",G9)))</formula>
    </cfRule>
  </conditionalFormatting>
  <conditionalFormatting sqref="D38:D98 D8">
    <cfRule type="containsText" dxfId="52" priority="129" operator="containsText" text="Yes">
      <formula>NOT(ISERROR(SEARCH("Yes",D8)))</formula>
    </cfRule>
  </conditionalFormatting>
  <conditionalFormatting sqref="H38:H98 H199:H420 H9:H31">
    <cfRule type="containsText" dxfId="51" priority="117" operator="containsText" text="New Sign Required">
      <formula>NOT(ISERROR(SEARCH("New Sign Required",H9)))</formula>
    </cfRule>
  </conditionalFormatting>
  <conditionalFormatting sqref="G38:G98 G9:H31">
    <cfRule type="containsText" dxfId="50" priority="116" operator="containsText" text="Action Required">
      <formula>NOT(ISERROR(SEARCH("Action Required",G9)))</formula>
    </cfRule>
  </conditionalFormatting>
  <conditionalFormatting sqref="H38:H98">
    <cfRule type="containsText" dxfId="49" priority="115" operator="containsText" text="Action Required">
      <formula>NOT(ISERROR(SEARCH("Action Required",H38)))</formula>
    </cfRule>
  </conditionalFormatting>
  <conditionalFormatting sqref="G8 G34:G37">
    <cfRule type="containsText" dxfId="48" priority="57" operator="containsText" text="New Tag Required">
      <formula>NOT(ISERROR(SEARCH("New Tag Required",G8)))</formula>
    </cfRule>
  </conditionalFormatting>
  <conditionalFormatting sqref="D13:D37">
    <cfRule type="containsText" dxfId="47" priority="56" operator="containsText" text="Yes">
      <formula>NOT(ISERROR(SEARCH("Yes",D13)))</formula>
    </cfRule>
  </conditionalFormatting>
  <conditionalFormatting sqref="H8 H34:H37">
    <cfRule type="containsText" dxfId="46" priority="55" operator="containsText" text="New Sign Required">
      <formula>NOT(ISERROR(SEARCH("New Sign Required",H8)))</formula>
    </cfRule>
  </conditionalFormatting>
  <conditionalFormatting sqref="G8 G34:G37">
    <cfRule type="containsText" dxfId="45" priority="54" operator="containsText" text="Action Required">
      <formula>NOT(ISERROR(SEARCH("Action Required",G8)))</formula>
    </cfRule>
  </conditionalFormatting>
  <conditionalFormatting sqref="H8 H34:H37">
    <cfRule type="containsText" dxfId="44" priority="53" operator="containsText" text="Action Required">
      <formula>NOT(ISERROR(SEARCH("Action Required",H8)))</formula>
    </cfRule>
  </conditionalFormatting>
  <conditionalFormatting sqref="G8">
    <cfRule type="containsText" dxfId="43" priority="52" operator="containsText" text="New Tag Required">
      <formula>NOT(ISERROR(SEARCH("New Tag Required",G8)))</formula>
    </cfRule>
  </conditionalFormatting>
  <conditionalFormatting sqref="D8">
    <cfRule type="containsText" dxfId="42" priority="51" operator="containsText" text="Yes">
      <formula>NOT(ISERROR(SEARCH("Yes",D8)))</formula>
    </cfRule>
  </conditionalFormatting>
  <conditionalFormatting sqref="G8">
    <cfRule type="containsText" dxfId="41" priority="50" operator="containsText" text="Action Required">
      <formula>NOT(ISERROR(SEARCH("Action Required",G8)))</formula>
    </cfRule>
  </conditionalFormatting>
  <conditionalFormatting sqref="D99:D198">
    <cfRule type="containsText" dxfId="40" priority="49" operator="containsText" text="Yes">
      <formula>NOT(ISERROR(SEARCH("Yes",D99)))</formula>
    </cfRule>
  </conditionalFormatting>
  <conditionalFormatting sqref="H99:H198">
    <cfRule type="containsText" dxfId="39" priority="48" operator="containsText" text="New Sign Required">
      <formula>NOT(ISERROR(SEARCH("New Sign Required",H99)))</formula>
    </cfRule>
  </conditionalFormatting>
  <conditionalFormatting sqref="G99:G198">
    <cfRule type="containsText" dxfId="38" priority="47" operator="containsText" text="Action Required">
      <formula>NOT(ISERROR(SEARCH("Action Required",G99)))</formula>
    </cfRule>
  </conditionalFormatting>
  <conditionalFormatting sqref="H99:H198">
    <cfRule type="containsText" dxfId="37" priority="46" operator="containsText" text="Action Required">
      <formula>NOT(ISERROR(SEARCH("Action Required",H99)))</formula>
    </cfRule>
  </conditionalFormatting>
  <conditionalFormatting sqref="G6">
    <cfRule type="containsText" dxfId="36" priority="27" operator="containsText" text="New Tag Required">
      <formula>NOT(ISERROR(SEARCH("New Tag Required",G6)))</formula>
    </cfRule>
  </conditionalFormatting>
  <conditionalFormatting sqref="H6">
    <cfRule type="containsText" dxfId="35" priority="26" operator="containsText" text="New Sign Required">
      <formula>NOT(ISERROR(SEARCH("New Sign Required",H6)))</formula>
    </cfRule>
  </conditionalFormatting>
  <conditionalFormatting sqref="G6">
    <cfRule type="containsText" dxfId="34" priority="25" operator="containsText" text="Action Required">
      <formula>NOT(ISERROR(SEARCH("Action Required",G6)))</formula>
    </cfRule>
  </conditionalFormatting>
  <conditionalFormatting sqref="H6">
    <cfRule type="containsText" dxfId="33" priority="24" operator="containsText" text="Action Required">
      <formula>NOT(ISERROR(SEARCH("Action Required",H6)))</formula>
    </cfRule>
  </conditionalFormatting>
  <conditionalFormatting sqref="J2:N2">
    <cfRule type="cellIs" dxfId="32" priority="23" operator="notEqual">
      <formula>0</formula>
    </cfRule>
  </conditionalFormatting>
  <conditionalFormatting sqref="J6:J30">
    <cfRule type="cellIs" dxfId="31" priority="22" operator="equal">
      <formula>0</formula>
    </cfRule>
  </conditionalFormatting>
  <conditionalFormatting sqref="M6:M30">
    <cfRule type="cellIs" dxfId="30" priority="21" operator="equal">
      <formula>0</formula>
    </cfRule>
  </conditionalFormatting>
  <conditionalFormatting sqref="J6:J30 M6:M30">
    <cfRule type="cellIs" dxfId="29" priority="18" operator="equal">
      <formula>"In Progress"</formula>
    </cfRule>
    <cfRule type="cellIs" dxfId="28" priority="19" operator="equal">
      <formula>"Log Issues"</formula>
    </cfRule>
    <cfRule type="cellIs" dxfId="27" priority="20" operator="equal">
      <formula>"N/A"</formula>
    </cfRule>
  </conditionalFormatting>
  <conditionalFormatting sqref="K13:L13 K6:K12">
    <cfRule type="expression" dxfId="26" priority="17">
      <formula>$J6="Log Issues"</formula>
    </cfRule>
  </conditionalFormatting>
  <conditionalFormatting sqref="N6:N13">
    <cfRule type="expression" dxfId="25" priority="16">
      <formula>$M6="Log Issues"</formula>
    </cfRule>
  </conditionalFormatting>
  <conditionalFormatting sqref="G7">
    <cfRule type="containsText" dxfId="24" priority="15" operator="containsText" text="New Tag Required">
      <formula>NOT(ISERROR(SEARCH("New Tag Required",G7)))</formula>
    </cfRule>
  </conditionalFormatting>
  <conditionalFormatting sqref="H7">
    <cfRule type="containsText" dxfId="23" priority="14" operator="containsText" text="New Sign Required">
      <formula>NOT(ISERROR(SEARCH("New Sign Required",H7)))</formula>
    </cfRule>
  </conditionalFormatting>
  <conditionalFormatting sqref="G7">
    <cfRule type="containsText" dxfId="22" priority="13" operator="containsText" text="Action Required">
      <formula>NOT(ISERROR(SEARCH("Action Required",G7)))</formula>
    </cfRule>
  </conditionalFormatting>
  <conditionalFormatting sqref="H7">
    <cfRule type="containsText" dxfId="21" priority="12" operator="containsText" text="Action Required">
      <formula>NOT(ISERROR(SEARCH("Action Required",H7)))</formula>
    </cfRule>
  </conditionalFormatting>
  <conditionalFormatting sqref="H1:H1048576">
    <cfRule type="containsText" dxfId="20" priority="10" operator="containsText" text="Remove Old Sign">
      <formula>NOT(ISERROR(SEARCH("Remove Old Sign",H1)))</formula>
    </cfRule>
    <cfRule type="containsText" dxfId="19" priority="11" operator="containsText" text="Move Sign to New Location">
      <formula>NOT(ISERROR(SEARCH("Move Sign to New Location",H1)))</formula>
    </cfRule>
  </conditionalFormatting>
  <conditionalFormatting sqref="G1:G1048576">
    <cfRule type="containsText" dxfId="18" priority="9" operator="containsText" text="Remove Old Tag">
      <formula>NOT(ISERROR(SEARCH("Remove Old Tag",G1)))</formula>
    </cfRule>
  </conditionalFormatting>
  <conditionalFormatting sqref="D12">
    <cfRule type="containsText" dxfId="17" priority="1" operator="containsText" text="Yes">
      <formula>NOT(ISERROR(SEARCH("Yes",D12)))</formula>
    </cfRule>
  </conditionalFormatting>
  <conditionalFormatting sqref="D6">
    <cfRule type="containsText" dxfId="16" priority="7" operator="containsText" text="Yes">
      <formula>NOT(ISERROR(SEARCH("Yes",D6)))</formula>
    </cfRule>
  </conditionalFormatting>
  <conditionalFormatting sqref="D7">
    <cfRule type="containsText" dxfId="15" priority="6" operator="containsText" text="Yes">
      <formula>NOT(ISERROR(SEARCH("Yes",D7)))</formula>
    </cfRule>
  </conditionalFormatting>
  <conditionalFormatting sqref="D9">
    <cfRule type="containsText" dxfId="14" priority="5" operator="containsText" text="Yes">
      <formula>NOT(ISERROR(SEARCH("Yes",D9)))</formula>
    </cfRule>
  </conditionalFormatting>
  <conditionalFormatting sqref="D10">
    <cfRule type="containsText" dxfId="13" priority="3" operator="containsText" text="Yes">
      <formula>NOT(ISERROR(SEARCH("Yes",D10)))</formula>
    </cfRule>
  </conditionalFormatting>
  <conditionalFormatting sqref="D11">
    <cfRule type="containsText" dxfId="12" priority="2" operator="containsText" text="Yes">
      <formula>NOT(ISERROR(SEARCH("Yes",D11)))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6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H34:H198 H31</xm:sqref>
        </x14:dataValidation>
        <x14:dataValidation type="list" allowBlank="1" showInputMessage="1" showErrorMessage="1">
          <x14:formula1>
            <xm:f>Lookup!$A$1:$A$4</xm:f>
          </x14:formula1>
          <xm:sqref>G34:G198 G31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Lookup!$A$1:$A$8</xm:f>
          </x14:formula1>
          <xm:sqref>G6:G30</xm:sqref>
        </x14:dataValidation>
        <x14:dataValidation type="list" allowBlank="1" showInputMessage="1" showErrorMessage="1">
          <x14:formula1>
            <xm:f>Lookup!$D$1:$D$10</xm:f>
          </x14:formula1>
          <xm:sqref>H6:H30</xm:sqref>
        </x14:dataValidation>
        <x14:dataValidation type="list" allowBlank="1" showInputMessage="1" showErrorMessage="1">
          <x14:formula1>
            <xm:f>Lookup!$F$1:$F$7</xm:f>
          </x14:formula1>
          <xm:sqref>J6:J30</xm:sqref>
        </x14:dataValidation>
        <x14:dataValidation type="list" allowBlank="1" showInputMessage="1" showErrorMessage="1">
          <x14:formula1>
            <xm:f>Lookup!$F$1:$F$8</xm:f>
          </x14:formula1>
          <xm:sqref>M6:M30</xm:sqref>
        </x14:dataValidation>
        <x14:dataValidation type="list" allowBlank="1" showInputMessage="1">
          <x14:formula1>
            <xm:f>Lookup!$E$1:$E$19</xm:f>
          </x14:formula1>
          <xm:sqref>C6:C198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5" sqref="F15"/>
    </sheetView>
  </sheetViews>
  <sheetFormatPr defaultColWidth="9.140625" defaultRowHeight="15" x14ac:dyDescent="0.25"/>
  <cols>
    <col min="1" max="1" width="22.42578125" style="48" bestFit="1" customWidth="1"/>
    <col min="2" max="2" width="40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0047</v>
      </c>
      <c r="C1" s="39"/>
      <c r="D1" s="17" t="s">
        <v>10</v>
      </c>
      <c r="E1" s="40">
        <f>'KD Changes'!G1</f>
        <v>43144</v>
      </c>
    </row>
    <row r="2" spans="1:10" ht="15" customHeight="1" x14ac:dyDescent="0.25">
      <c r="A2" s="43" t="s">
        <v>8</v>
      </c>
      <c r="B2" s="44" t="str">
        <f>VLOOKUP(B1,[1]BuildingList!A:B,2,FALSE)</f>
        <v>C. W. Mathews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s="78" customFormat="1" ht="15.75" thickTop="1" x14ac:dyDescent="0.25">
      <c r="A6" s="77" t="s">
        <v>81</v>
      </c>
      <c r="B6" s="77" t="s">
        <v>82</v>
      </c>
      <c r="C6" s="78" t="s">
        <v>64</v>
      </c>
      <c r="D6" s="50">
        <v>249</v>
      </c>
      <c r="G6" s="79"/>
      <c r="H6" s="79"/>
    </row>
    <row r="7" spans="1:10" s="78" customFormat="1" x14ac:dyDescent="0.25">
      <c r="A7" s="77" t="s">
        <v>83</v>
      </c>
      <c r="B7" s="77" t="s">
        <v>84</v>
      </c>
      <c r="C7" s="78" t="s">
        <v>64</v>
      </c>
      <c r="D7" s="62">
        <v>206</v>
      </c>
      <c r="G7" s="79"/>
      <c r="H7" s="79"/>
    </row>
    <row r="8" spans="1:10" s="78" customFormat="1" ht="15" customHeight="1" x14ac:dyDescent="0.25">
      <c r="A8" s="77" t="s">
        <v>85</v>
      </c>
      <c r="B8" s="77" t="s">
        <v>86</v>
      </c>
      <c r="C8" s="78" t="s">
        <v>64</v>
      </c>
      <c r="D8" s="50">
        <v>167</v>
      </c>
      <c r="G8" s="79"/>
      <c r="H8" s="79"/>
    </row>
    <row r="9" spans="1:10" s="78" customFormat="1" x14ac:dyDescent="0.25">
      <c r="A9" s="77" t="s">
        <v>87</v>
      </c>
      <c r="B9" s="77" t="s">
        <v>88</v>
      </c>
      <c r="C9" s="78" t="s">
        <v>63</v>
      </c>
      <c r="D9" s="50">
        <v>79</v>
      </c>
      <c r="E9" s="78" t="s">
        <v>89</v>
      </c>
      <c r="G9" s="79"/>
      <c r="H9" s="79"/>
    </row>
    <row r="10" spans="1:10" s="78" customFormat="1" x14ac:dyDescent="0.25">
      <c r="F10" s="80"/>
      <c r="G10" s="79"/>
      <c r="H10" s="79"/>
      <c r="I10" s="81"/>
      <c r="J10" s="81"/>
    </row>
    <row r="11" spans="1:10" s="78" customFormat="1" x14ac:dyDescent="0.25">
      <c r="F11" s="80"/>
      <c r="G11" s="79"/>
      <c r="H11" s="79"/>
      <c r="I11" s="81"/>
      <c r="J11" s="81"/>
    </row>
    <row r="12" spans="1:10" s="78" customFormat="1" x14ac:dyDescent="0.25">
      <c r="F12" s="80"/>
      <c r="G12" s="79"/>
      <c r="H12" s="79"/>
      <c r="I12" s="81"/>
      <c r="J12" s="81"/>
    </row>
    <row r="13" spans="1:10" s="78" customFormat="1" x14ac:dyDescent="0.25">
      <c r="F13" s="80"/>
      <c r="G13" s="79"/>
      <c r="H13" s="79"/>
      <c r="I13" s="81"/>
      <c r="J13" s="81"/>
    </row>
    <row r="14" spans="1:10" s="78" customFormat="1" x14ac:dyDescent="0.25">
      <c r="F14" s="80"/>
      <c r="G14" s="79"/>
      <c r="H14" s="79"/>
      <c r="I14" s="81"/>
      <c r="J14" s="81"/>
    </row>
    <row r="15" spans="1:10" s="78" customFormat="1" x14ac:dyDescent="0.25">
      <c r="F15" s="80"/>
      <c r="G15" s="79"/>
      <c r="H15" s="79"/>
      <c r="I15" s="81"/>
      <c r="J15" s="81"/>
    </row>
    <row r="16" spans="1:10" s="78" customFormat="1" x14ac:dyDescent="0.25">
      <c r="F16" s="80"/>
      <c r="G16" s="79"/>
      <c r="H16" s="79"/>
      <c r="I16" s="81"/>
      <c r="J16" s="81"/>
    </row>
    <row r="17" spans="1:10" s="78" customFormat="1" x14ac:dyDescent="0.25">
      <c r="F17" s="80"/>
      <c r="G17" s="79"/>
      <c r="H17" s="79"/>
      <c r="I17" s="81"/>
      <c r="J17" s="81"/>
    </row>
    <row r="18" spans="1:10" x14ac:dyDescent="0.25">
      <c r="A18" s="41"/>
      <c r="B18" s="41"/>
      <c r="F18" s="50"/>
      <c r="G18" s="29"/>
      <c r="H18" s="29"/>
    </row>
    <row r="19" spans="1:10" x14ac:dyDescent="0.25">
      <c r="A19" s="41"/>
      <c r="B19" s="41"/>
      <c r="F19" s="50"/>
      <c r="G19" s="29"/>
      <c r="H19" s="29"/>
    </row>
    <row r="20" spans="1:10" x14ac:dyDescent="0.25">
      <c r="A20" s="41"/>
      <c r="B20" s="41"/>
      <c r="F20" s="50"/>
      <c r="G20" s="29"/>
      <c r="H20" s="29"/>
    </row>
    <row r="21" spans="1:10" x14ac:dyDescent="0.25">
      <c r="A21" s="41"/>
      <c r="B21" s="41"/>
      <c r="F21" s="51"/>
      <c r="G21" s="29"/>
      <c r="H21" s="29"/>
    </row>
    <row r="22" spans="1:10" x14ac:dyDescent="0.25">
      <c r="A22" s="41"/>
      <c r="B22" s="41"/>
      <c r="F22" s="50"/>
      <c r="G22" s="29"/>
      <c r="H22" s="29"/>
    </row>
    <row r="23" spans="1:10" x14ac:dyDescent="0.25">
      <c r="A23" s="41"/>
      <c r="B23" s="41"/>
      <c r="F23" s="50"/>
      <c r="G23" s="29"/>
      <c r="H23" s="29"/>
    </row>
    <row r="24" spans="1:10" x14ac:dyDescent="0.25">
      <c r="A24" s="41"/>
      <c r="B24" s="41"/>
      <c r="F24" s="50"/>
      <c r="G24" s="29"/>
      <c r="H24" s="29"/>
    </row>
    <row r="25" spans="1:10" x14ac:dyDescent="0.25">
      <c r="A25" s="41"/>
      <c r="B25" s="41"/>
      <c r="F25" s="50"/>
      <c r="G25" s="29"/>
      <c r="H25" s="29"/>
    </row>
    <row r="26" spans="1:10" x14ac:dyDescent="0.25">
      <c r="A26" s="41"/>
      <c r="B26" s="41"/>
      <c r="F26" s="50"/>
      <c r="G26" s="29"/>
      <c r="H26" s="29"/>
    </row>
    <row r="27" spans="1:10" x14ac:dyDescent="0.25">
      <c r="A27" s="41"/>
      <c r="B27" s="41"/>
      <c r="F27" s="50"/>
      <c r="G27" s="29"/>
      <c r="H27" s="29"/>
    </row>
    <row r="28" spans="1:10" x14ac:dyDescent="0.25">
      <c r="A28" s="41"/>
      <c r="B28" s="41"/>
      <c r="F28" s="50"/>
      <c r="G28" s="29"/>
      <c r="H28" s="29"/>
    </row>
    <row r="29" spans="1:10" x14ac:dyDescent="0.25">
      <c r="A29" s="41"/>
      <c r="B29" s="41"/>
      <c r="F29" s="50"/>
      <c r="G29" s="29"/>
      <c r="H29" s="29"/>
    </row>
    <row r="30" spans="1:10" x14ac:dyDescent="0.25">
      <c r="A30" s="41"/>
      <c r="B30" s="41"/>
      <c r="F30" s="50"/>
      <c r="G30" s="29"/>
      <c r="H30" s="29"/>
    </row>
    <row r="31" spans="1:10" x14ac:dyDescent="0.25">
      <c r="A31" s="49"/>
      <c r="E31" s="50"/>
      <c r="F31" s="50"/>
      <c r="G31" s="29"/>
      <c r="H31" s="29"/>
    </row>
    <row r="32" spans="1:10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2018-02-13T21:44:02Z</dcterms:modified>
</cp:coreProperties>
</file>