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46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8" i="1" l="1"/>
  <c r="E2" i="4" l="1"/>
  <c r="E1" i="4"/>
  <c r="B1" i="4"/>
  <c r="B2" i="4" l="1"/>
  <c r="M9" i="1" l="1"/>
  <c r="M10" i="1"/>
  <c r="M11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8" i="1"/>
  <c r="J9" i="1"/>
  <c r="J10" i="1"/>
  <c r="J11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H32" i="1" l="1"/>
  <c r="G32" i="1"/>
  <c r="M32" i="1" l="1"/>
  <c r="K2" i="1" s="1"/>
  <c r="J3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<sst xmlns="http://schemas.openxmlformats.org/spreadsheetml/2006/main" count="216" uniqueCount="104">
  <si>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</si>
  <si>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</si>
  <si>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</si>
  <si>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</si>
  <si>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</si>
  <si>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</si>
  <si>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</si>
  <si>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</si>
  <si>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</si>
  <si>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</si>
  <si>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</si>
  <si>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</si>
  <si>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</si>
  <si>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</si>
  <si>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</si>
  <si>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</si>
  <si>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</si>
  <si>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</si>
  <si>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</si>
  <si>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</si>
  <si>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</si>
  <si>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</si>
  <si>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</si>
  <si>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</si>
  <si>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</si>
  <si>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</si>
  <si>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</si>
  <si>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</si>
  <si>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</si>
  <si>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</si>
  <si>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</si>
  <si>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</si>
  <si>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</si>
  <si>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</si>
  <si>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</si>
  <si>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</si>
  <si>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</si>
  <si>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</si>
  <si>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</si>
  <si>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</si>
  <si>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</si>
  <si>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</si>
  <si>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</si>
  <si>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</si>
  <si>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</si>
  <si>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</si>
  <si>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</si>
  <si>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</si>
  <si>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</si>
  <si>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</si>
  <si>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</si>
  <si>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</si>
  <si>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</si>
  <si>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</si>
  <si>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</si>
  <si>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</si>
  <si>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</si>
  <si>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</si>
  <si>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</si>
  <si>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</si>
  <si>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</si>
  <si>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</si>
  <si>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</si>
  <si>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</si>
  <si>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</si>
  <si>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</si>
  <si>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</si>
  <si>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</si>
  <si>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</si>
  <si>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</si>
  <si>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</si>
  <si>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</si>
  <si>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</si>
  <si>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</si>
  <si>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</si>
  <si>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0046</t>
  </si>
  <si>
    <t>59A</t>
  </si>
  <si>
    <t>59B</t>
  </si>
  <si>
    <t>59C</t>
  </si>
  <si>
    <t>59D</t>
  </si>
  <si>
    <t>00</t>
  </si>
  <si>
    <t>160A</t>
  </si>
  <si>
    <t>162A</t>
  </si>
  <si>
    <t>150W</t>
  </si>
  <si>
    <t>150N</t>
  </si>
  <si>
    <t>152</t>
  </si>
  <si>
    <t>01</t>
  </si>
  <si>
    <t>verify if tags and signs installed</t>
  </si>
  <si>
    <t>50W</t>
  </si>
  <si>
    <t>May have painted door frame to 50N</t>
  </si>
  <si>
    <t>verify if tags and signs installed.  May have painted door frame to 50W</t>
  </si>
  <si>
    <t>May have painted door frame</t>
  </si>
  <si>
    <t>JS</t>
  </si>
  <si>
    <t>57</t>
  </si>
  <si>
    <t>60</t>
  </si>
  <si>
    <t>61</t>
  </si>
  <si>
    <t>63</t>
  </si>
  <si>
    <t>65</t>
  </si>
  <si>
    <t>Casework Added - 59A side</t>
  </si>
  <si>
    <t>new restroom fixtures</t>
  </si>
  <si>
    <t>Door Removed Between Rm 152 And Rm 178</t>
  </si>
  <si>
    <t>All rooms have been reconfigured and are in different locations</t>
  </si>
  <si>
    <t>LX-0046-01-170</t>
  </si>
  <si>
    <t>F. PAUL ANDERSON TWR - Room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</si>
</sst>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quotePrefix="1" applyFont="1" applyProtection="1">
      <protection locked="0"/>
    </xf>
    <xf numFmtId="0" fontId="16" fillId="0" borderId="0" xfId="0" applyFont="1" applyFill="1" applyBorder="1" applyAlignment="1" applyProtection="1">
      <alignment horizontal="center"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8"/>
  <sheetViews>
    <sheetView tabSelected="1" zoomScale="90" zoomScaleNormal="90" workbookViewId="0">
      <selection activeCell="A16" sqref="A16:XFD16"/>
    </sheetView>
  </sheetViews>
  <sheetFormatPr defaultColWidth="9.140625" defaultRowHeight="15" x14ac:dyDescent="0.25"/>
  <cols>
    <col min="1" max="1" width="11.140625" style="48" bestFit="1" customWidth="1"/>
    <col min="2" max="2" width="5.5703125" style="26" bestFit="1" customWidth="1"/>
    <col min="3" max="3" width="26.7109375" style="11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customWidth="1"/>
    <col min="8" max="8" width="19.28515625" style="16" bestFit="1" customWidth="1"/>
    <col min="9" max="9" width="36.7109375" style="11" customWidth="1"/>
    <col min="10" max="10" width="10" style="16" bestFit="1" customWidth="1"/>
    <col min="11" max="11" width="8.42578125" style="16" bestFit="1" customWidth="1"/>
    <col min="12" max="12" width="6.42578125" style="16" bestFit="1" customWidth="1"/>
    <col min="13" max="13" width="10.140625" style="16" bestFit="1" customWidth="1"/>
    <col min="14" max="14" width="5.28515625" style="16" bestFit="1" customWidth="1"/>
    <col min="15" max="15" width="11.42578125" style="16" bestFit="1" customWidth="1"/>
    <col min="16" max="16" width="5.7109375" style="16" bestFit="1" customWidth="1"/>
    <col min="17" max="16384" width="9.140625" style="16"/>
  </cols>
  <sheetData>
    <row r="1" spans="1:16" ht="75" x14ac:dyDescent="0.25">
      <c r="A1" s="64" t="s">
        <v>7</v>
      </c>
      <c r="B1" s="77" t="s">
        <v>75</v>
      </c>
      <c r="C1" s="77"/>
      <c r="F1" s="66" t="s">
        <v>10</v>
      </c>
      <c r="G1" s="18">
        <v>42632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8" t="str">
        <f>VLOOKUP(B1,BuildingList!A:B,2,FALSE)</f>
        <v>Anderson Hall Tower</v>
      </c>
      <c r="C2" s="78"/>
      <c r="F2" s="67" t="s">
        <v>12</v>
      </c>
      <c r="G2" s="22" t="s">
        <v>73</v>
      </c>
      <c r="H2" s="16" t="s">
        <v>92</v>
      </c>
      <c r="J2" s="15">
        <f>G32-J32</f>
        <v>6</v>
      </c>
      <c r="K2" s="15">
        <f>H32-M32</f>
        <v>6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1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29" customFormat="1" ht="15.75" thickTop="1" x14ac:dyDescent="0.25">
      <c r="A6" s="48" t="s">
        <v>88</v>
      </c>
      <c r="B6" s="48" t="s">
        <v>80</v>
      </c>
      <c r="C6" s="42" t="s">
        <v>98</v>
      </c>
      <c r="D6" s="41" t="s">
        <v>6</v>
      </c>
      <c r="E6" s="50">
        <v>412</v>
      </c>
      <c r="F6" s="50">
        <v>412</v>
      </c>
      <c r="G6" s="50" t="s">
        <v>31</v>
      </c>
      <c r="H6" s="41" t="s">
        <v>2</v>
      </c>
      <c r="I6" s="42" t="s">
        <v>89</v>
      </c>
      <c r="J6" s="76"/>
      <c r="K6" s="76"/>
      <c r="L6" s="76"/>
      <c r="M6" s="76"/>
      <c r="N6" s="76"/>
      <c r="O6" s="76"/>
    </row>
    <row r="7" spans="1:16" s="29" customFormat="1" x14ac:dyDescent="0.25">
      <c r="A7" s="48" t="s">
        <v>93</v>
      </c>
      <c r="B7" s="48" t="s">
        <v>80</v>
      </c>
      <c r="C7" s="42" t="s">
        <v>30</v>
      </c>
      <c r="D7" s="41" t="s">
        <v>6</v>
      </c>
      <c r="E7" s="50">
        <v>323</v>
      </c>
      <c r="F7" s="50">
        <v>323</v>
      </c>
      <c r="G7" s="50" t="s">
        <v>31</v>
      </c>
      <c r="H7" s="41" t="s">
        <v>2</v>
      </c>
      <c r="I7" s="42" t="s">
        <v>91</v>
      </c>
      <c r="J7" s="76"/>
      <c r="K7" s="76"/>
      <c r="L7" s="76"/>
      <c r="M7" s="76"/>
      <c r="N7" s="76"/>
      <c r="O7" s="76"/>
    </row>
    <row r="8" spans="1:16" s="41" customFormat="1" ht="30" x14ac:dyDescent="0.25">
      <c r="A8" s="48" t="s">
        <v>76</v>
      </c>
      <c r="B8" s="48" t="s">
        <v>80</v>
      </c>
      <c r="C8" s="42" t="s">
        <v>22</v>
      </c>
      <c r="D8" s="41" t="s">
        <v>5</v>
      </c>
      <c r="E8" s="50">
        <v>1998</v>
      </c>
      <c r="F8" s="50">
        <v>1691</v>
      </c>
      <c r="G8" s="50" t="s">
        <v>3</v>
      </c>
      <c r="H8" s="41" t="s">
        <v>18</v>
      </c>
      <c r="I8" s="42" t="s">
        <v>90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48" t="s">
        <v>77</v>
      </c>
      <c r="B9" s="48" t="s">
        <v>80</v>
      </c>
      <c r="C9" s="42" t="s">
        <v>49</v>
      </c>
      <c r="D9" s="41" t="s">
        <v>5</v>
      </c>
      <c r="E9" s="50">
        <v>263</v>
      </c>
      <c r="F9" s="50">
        <v>756</v>
      </c>
      <c r="G9" s="50" t="s">
        <v>13</v>
      </c>
      <c r="H9" s="41" t="s">
        <v>13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48" t="s">
        <v>78</v>
      </c>
      <c r="B10" s="48" t="s">
        <v>80</v>
      </c>
      <c r="C10" s="42" t="s">
        <v>22</v>
      </c>
      <c r="D10" s="41" t="s">
        <v>5</v>
      </c>
      <c r="E10" s="50">
        <v>345</v>
      </c>
      <c r="F10" s="50">
        <v>101</v>
      </c>
      <c r="G10" s="50" t="s">
        <v>3</v>
      </c>
      <c r="H10" s="41" t="s">
        <v>18</v>
      </c>
      <c r="I10" s="42" t="s">
        <v>87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48" t="s">
        <v>79</v>
      </c>
      <c r="B11" s="48" t="s">
        <v>80</v>
      </c>
      <c r="C11" s="42" t="s">
        <v>24</v>
      </c>
      <c r="D11" s="41" t="s">
        <v>5</v>
      </c>
      <c r="E11" s="61">
        <v>0</v>
      </c>
      <c r="F11" s="61">
        <v>70</v>
      </c>
      <c r="G11" s="50" t="s">
        <v>3</v>
      </c>
      <c r="H11" s="41" t="s">
        <v>18</v>
      </c>
      <c r="I11" s="42" t="s">
        <v>87</v>
      </c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48" t="s">
        <v>94</v>
      </c>
      <c r="B12" s="48" t="s">
        <v>80</v>
      </c>
      <c r="C12" s="42" t="s">
        <v>30</v>
      </c>
      <c r="D12" s="41" t="s">
        <v>6</v>
      </c>
      <c r="E12" s="61">
        <v>85</v>
      </c>
      <c r="F12" s="61">
        <v>85</v>
      </c>
      <c r="G12" s="50" t="s">
        <v>31</v>
      </c>
      <c r="H12" s="41" t="s">
        <v>2</v>
      </c>
      <c r="I12" s="42" t="s">
        <v>91</v>
      </c>
      <c r="J12" s="59"/>
      <c r="K12" s="60"/>
      <c r="L12" s="59"/>
      <c r="M12" s="59"/>
      <c r="N12" s="60"/>
      <c r="O12" s="59"/>
    </row>
    <row r="13" spans="1:16" s="41" customFormat="1" x14ac:dyDescent="0.25">
      <c r="A13" s="48" t="s">
        <v>95</v>
      </c>
      <c r="B13" s="48" t="s">
        <v>80</v>
      </c>
      <c r="C13" s="42" t="s">
        <v>30</v>
      </c>
      <c r="D13" s="41" t="s">
        <v>6</v>
      </c>
      <c r="E13" s="61">
        <v>329</v>
      </c>
      <c r="F13" s="61">
        <v>329</v>
      </c>
      <c r="G13" s="50" t="s">
        <v>31</v>
      </c>
      <c r="H13" s="41" t="s">
        <v>2</v>
      </c>
      <c r="I13" s="42" t="s">
        <v>91</v>
      </c>
      <c r="J13" s="59"/>
      <c r="K13" s="60"/>
      <c r="L13" s="59"/>
      <c r="M13" s="59"/>
      <c r="N13" s="60"/>
      <c r="O13" s="59"/>
    </row>
    <row r="14" spans="1:16" s="41" customFormat="1" x14ac:dyDescent="0.25">
      <c r="A14" s="48" t="s">
        <v>96</v>
      </c>
      <c r="B14" s="48" t="s">
        <v>80</v>
      </c>
      <c r="C14" s="42" t="s">
        <v>30</v>
      </c>
      <c r="D14" s="41" t="s">
        <v>6</v>
      </c>
      <c r="E14" s="61">
        <v>418</v>
      </c>
      <c r="F14" s="61">
        <v>418</v>
      </c>
      <c r="G14" s="50" t="s">
        <v>31</v>
      </c>
      <c r="H14" s="41" t="s">
        <v>2</v>
      </c>
      <c r="I14" s="42" t="s">
        <v>91</v>
      </c>
      <c r="J14" s="59"/>
      <c r="K14" s="60"/>
      <c r="L14" s="59"/>
      <c r="M14" s="59"/>
      <c r="N14" s="60"/>
      <c r="O14" s="59"/>
    </row>
    <row r="15" spans="1:16" s="41" customFormat="1" x14ac:dyDescent="0.25">
      <c r="A15" s="48" t="s">
        <v>97</v>
      </c>
      <c r="B15" s="48" t="s">
        <v>80</v>
      </c>
      <c r="C15" s="42" t="s">
        <v>30</v>
      </c>
      <c r="D15" s="41" t="s">
        <v>6</v>
      </c>
      <c r="E15" s="61">
        <v>418</v>
      </c>
      <c r="F15" s="61">
        <v>418</v>
      </c>
      <c r="G15" s="50" t="s">
        <v>31</v>
      </c>
      <c r="H15" s="41" t="s">
        <v>2</v>
      </c>
      <c r="I15" s="42" t="s">
        <v>91</v>
      </c>
      <c r="J15" s="59"/>
      <c r="K15" s="60"/>
      <c r="L15" s="59"/>
      <c r="M15" s="59"/>
      <c r="N15" s="60"/>
      <c r="O15" s="59"/>
    </row>
    <row r="16" spans="1:16" s="41" customFormat="1" x14ac:dyDescent="0.25">
      <c r="A16" s="48" t="s">
        <v>83</v>
      </c>
      <c r="B16" s="48" t="s">
        <v>86</v>
      </c>
      <c r="C16" s="42" t="s">
        <v>49</v>
      </c>
      <c r="D16" s="41" t="s">
        <v>5</v>
      </c>
      <c r="E16" s="50">
        <v>484</v>
      </c>
      <c r="F16" s="50">
        <v>706</v>
      </c>
      <c r="G16" s="50" t="s">
        <v>13</v>
      </c>
      <c r="H16" s="41" t="s">
        <v>13</v>
      </c>
      <c r="I16" s="42"/>
      <c r="J16" s="59" t="str">
        <f>IF(G16="No Change","N/A",IF(G16="New Tag Required",Lookup!F:F,IF(G16="Remove Old Tag",Lookup!F:F,IF(G16="N/A","N/A",""))))</f>
        <v>N/A</v>
      </c>
      <c r="K16" s="60"/>
      <c r="L16" s="59"/>
      <c r="M16" s="59" t="str">
        <f>IF(H16="No Change","N/A",IF(H16="New Tag Required",Lookup!F:F,IF(H16="Remove Old Sign",Lookup!F:F,IF(H16="N/A","N/A",""))))</f>
        <v>N/A</v>
      </c>
      <c r="N16" s="60"/>
      <c r="O16" s="59"/>
    </row>
    <row r="17" spans="1:15" s="41" customFormat="1" x14ac:dyDescent="0.25">
      <c r="A17" s="48" t="s">
        <v>84</v>
      </c>
      <c r="B17" s="48" t="s">
        <v>86</v>
      </c>
      <c r="C17" s="42" t="s">
        <v>22</v>
      </c>
      <c r="D17" s="41" t="s">
        <v>5</v>
      </c>
      <c r="E17" s="50">
        <v>802</v>
      </c>
      <c r="F17" s="50">
        <v>602</v>
      </c>
      <c r="G17" s="50" t="s">
        <v>13</v>
      </c>
      <c r="H17" s="41" t="s">
        <v>13</v>
      </c>
      <c r="I17" s="42"/>
      <c r="J17" s="59" t="str">
        <f>IF(G17="No Change","N/A",IF(G17="New Tag Required",Lookup!F:F,IF(G17="Remove Old Tag",Lookup!F:F,IF(G17="N/A","N/A",""))))</f>
        <v>N/A</v>
      </c>
      <c r="K17" s="60"/>
      <c r="L17" s="59"/>
      <c r="M17" s="59" t="str">
        <f>IF(H17="No Change","N/A",IF(H17="New Tag Required",Lookup!F:F,IF(H17="Remove Old Sign",Lookup!F:F,IF(H17="N/A","N/A",""))))</f>
        <v>N/A</v>
      </c>
      <c r="N17" s="60"/>
      <c r="O17" s="59"/>
    </row>
    <row r="18" spans="1:15" s="41" customFormat="1" ht="30" x14ac:dyDescent="0.25">
      <c r="A18" s="75" t="s">
        <v>85</v>
      </c>
      <c r="B18" s="48" t="s">
        <v>86</v>
      </c>
      <c r="C18" s="42" t="s">
        <v>100</v>
      </c>
      <c r="D18" s="41" t="s">
        <v>5</v>
      </c>
      <c r="E18" s="50">
        <v>150</v>
      </c>
      <c r="F18" s="50">
        <v>149</v>
      </c>
      <c r="G18" s="50" t="s">
        <v>13</v>
      </c>
      <c r="H18" s="41" t="s">
        <v>13</v>
      </c>
      <c r="I18" s="42" t="s">
        <v>99</v>
      </c>
      <c r="J18" s="59" t="str">
        <f>IF(G18="No Change","N/A",IF(G18="New Tag Required",Lookup!F:F,IF(G18="Remove Old Tag",Lookup!F:F,IF(G18="N/A","N/A",""))))</f>
        <v>N/A</v>
      </c>
      <c r="K18" s="60"/>
      <c r="L18" s="59"/>
      <c r="M18" s="59" t="str">
        <f>IF(H18="No Change","N/A",IF(H18="New Tag Required",Lookup!F:F,IF(H18="Remove Old Sign",Lookup!F:F,IF(H18="N/A","N/A",""))))</f>
        <v>N/A</v>
      </c>
      <c r="N18" s="60"/>
      <c r="O18" s="59"/>
    </row>
    <row r="19" spans="1:15" s="41" customFormat="1" ht="30" customHeight="1" x14ac:dyDescent="0.25">
      <c r="A19" s="62">
        <v>160</v>
      </c>
      <c r="B19" s="48" t="s">
        <v>86</v>
      </c>
      <c r="C19" s="42" t="s">
        <v>49</v>
      </c>
      <c r="D19" s="41" t="s">
        <v>5</v>
      </c>
      <c r="E19" s="50">
        <v>872</v>
      </c>
      <c r="F19" s="50">
        <v>1376</v>
      </c>
      <c r="G19" s="50" t="s">
        <v>3</v>
      </c>
      <c r="H19" s="41" t="s">
        <v>18</v>
      </c>
      <c r="I19" s="79" t="s">
        <v>101</v>
      </c>
      <c r="J19" s="59">
        <f>IF(G19="No Change","N/A",IF(G19="New Tag Required",Lookup!F:F,IF(G19="Remove Old Tag",Lookup!F:F,IF(G19="N/A","N/A",""))))</f>
        <v>0</v>
      </c>
      <c r="K19" s="60"/>
      <c r="L19" s="59"/>
      <c r="M19" s="59" t="str">
        <f>IF(H19="No Change","N/A",IF(H19="New Tag Required",Lookup!F:F,IF(H19="Remove Old Sign",Lookup!F:F,IF(H19="N/A","N/A",""))))</f>
        <v/>
      </c>
      <c r="N19" s="60"/>
      <c r="O19" s="59"/>
    </row>
    <row r="20" spans="1:15" s="41" customFormat="1" x14ac:dyDescent="0.25">
      <c r="A20" s="62" t="s">
        <v>81</v>
      </c>
      <c r="B20" s="48" t="s">
        <v>86</v>
      </c>
      <c r="C20" s="42" t="s">
        <v>24</v>
      </c>
      <c r="D20" s="41" t="s">
        <v>5</v>
      </c>
      <c r="E20" s="50">
        <v>667</v>
      </c>
      <c r="F20" s="50">
        <v>88</v>
      </c>
      <c r="G20" s="50" t="s">
        <v>3</v>
      </c>
      <c r="H20" s="41" t="s">
        <v>18</v>
      </c>
      <c r="I20" s="79"/>
      <c r="J20" s="59">
        <f>IF(G20="No Change","N/A",IF(G20="New Tag Required",Lookup!F:F,IF(G20="Remove Old Tag",Lookup!F:F,IF(G20="N/A","N/A",""))))</f>
        <v>0</v>
      </c>
      <c r="K20" s="60"/>
      <c r="L20" s="59"/>
      <c r="M20" s="59" t="str">
        <f>IF(H20="No Change","N/A",IF(H20="New Tag Required",Lookup!F:F,IF(H20="Remove Old Sign",Lookup!F:F,IF(H20="N/A","N/A",""))))</f>
        <v/>
      </c>
      <c r="N20" s="60"/>
      <c r="O20" s="59"/>
    </row>
    <row r="21" spans="1:15" s="41" customFormat="1" x14ac:dyDescent="0.25">
      <c r="A21" s="62">
        <v>162</v>
      </c>
      <c r="B21" s="48" t="s">
        <v>86</v>
      </c>
      <c r="C21" s="42" t="s">
        <v>49</v>
      </c>
      <c r="D21" s="41" t="s">
        <v>5</v>
      </c>
      <c r="E21" s="50">
        <v>107</v>
      </c>
      <c r="F21" s="50">
        <v>228</v>
      </c>
      <c r="G21" s="50" t="s">
        <v>3</v>
      </c>
      <c r="H21" s="41" t="s">
        <v>18</v>
      </c>
      <c r="I21" s="79"/>
      <c r="J21" s="59">
        <f>IF(G21="No Change","N/A",IF(G21="New Tag Required",Lookup!F:F,IF(G21="Remove Old Tag",Lookup!F:F,IF(G21="N/A","N/A",""))))</f>
        <v>0</v>
      </c>
      <c r="K21" s="60"/>
      <c r="L21" s="59"/>
      <c r="M21" s="59" t="str">
        <f>IF(H21="No Change","N/A",IF(H21="New Tag Required",Lookup!F:F,IF(H21="Remove Old Sign",Lookup!F:F,IF(H21="N/A","N/A",""))))</f>
        <v/>
      </c>
      <c r="N21" s="60"/>
      <c r="O21" s="59"/>
    </row>
    <row r="22" spans="1:15" s="41" customFormat="1" x14ac:dyDescent="0.25">
      <c r="A22" s="62" t="s">
        <v>82</v>
      </c>
      <c r="B22" s="48" t="s">
        <v>86</v>
      </c>
      <c r="C22" s="42" t="s">
        <v>22</v>
      </c>
      <c r="D22" s="41" t="s">
        <v>5</v>
      </c>
      <c r="E22" s="50">
        <v>110</v>
      </c>
      <c r="F22" s="50">
        <v>39</v>
      </c>
      <c r="G22" s="50" t="s">
        <v>13</v>
      </c>
      <c r="H22" s="41" t="s">
        <v>13</v>
      </c>
      <c r="I22" s="79"/>
      <c r="J22" s="59" t="str">
        <f>IF(G22="No Change","N/A",IF(G22="New Tag Required",Lookup!F:F,IF(G22="Remove Old Tag",Lookup!F:F,IF(G22="N/A","N/A",""))))</f>
        <v>N/A</v>
      </c>
      <c r="K22" s="63"/>
      <c r="L22" s="42"/>
      <c r="M22" s="59" t="str">
        <f>IF(H22="No Change","N/A",IF(H22="New Tag Required",Lookup!F:F,IF(H22="Remove Old Sign",Lookup!F:F,IF(H22="N/A","N/A",""))))</f>
        <v>N/A</v>
      </c>
      <c r="N22" s="63"/>
      <c r="O22" s="42"/>
    </row>
    <row r="23" spans="1:15" s="41" customFormat="1" x14ac:dyDescent="0.25">
      <c r="A23" s="62">
        <v>170</v>
      </c>
      <c r="B23" s="48" t="s">
        <v>86</v>
      </c>
      <c r="C23" s="42" t="s">
        <v>51</v>
      </c>
      <c r="D23" s="41" t="s">
        <v>5</v>
      </c>
      <c r="E23" s="50">
        <v>76</v>
      </c>
      <c r="F23" s="50">
        <v>0</v>
      </c>
      <c r="G23" s="50" t="s">
        <v>13</v>
      </c>
      <c r="H23" s="41" t="s">
        <v>13</v>
      </c>
      <c r="I23" s="79"/>
      <c r="J23" s="59" t="str">
        <f>IF(G23="No Change","N/A",IF(G23="New Tag Required",Lookup!F:F,IF(G23="Remove Old Tag",Lookup!F:F,IF(G23="N/A","N/A",""))))</f>
        <v>N/A</v>
      </c>
      <c r="K23" s="63"/>
      <c r="L23" s="42"/>
      <c r="M23" s="59" t="str">
        <f>IF(H23="No Change","N/A",IF(H23="New Tag Required",Lookup!F:F,IF(H23="Remove Old Sign",Lookup!F:F,IF(H23="N/A","N/A",""))))</f>
        <v>N/A</v>
      </c>
      <c r="N23" s="63"/>
      <c r="O23" s="42"/>
    </row>
    <row r="24" spans="1:15" s="41" customFormat="1" ht="30" x14ac:dyDescent="0.25">
      <c r="A24" s="62">
        <v>178</v>
      </c>
      <c r="B24" s="48" t="s">
        <v>86</v>
      </c>
      <c r="C24" s="42" t="s">
        <v>100</v>
      </c>
      <c r="D24" s="41" t="s">
        <v>6</v>
      </c>
      <c r="E24" s="50">
        <v>257</v>
      </c>
      <c r="F24" s="50">
        <v>257</v>
      </c>
      <c r="G24" s="50" t="s">
        <v>13</v>
      </c>
      <c r="H24" s="41" t="s">
        <v>13</v>
      </c>
      <c r="I24" s="42" t="s">
        <v>99</v>
      </c>
      <c r="J24" s="59" t="str">
        <f>IF(G24="No Change","N/A",IF(G24="New Tag Required",Lookup!F:F,IF(G24="Remove Old Tag",Lookup!F:F,IF(G24="N/A","N/A",""))))</f>
        <v>N/A</v>
      </c>
      <c r="K24" s="63"/>
      <c r="L24" s="42"/>
      <c r="M24" s="59" t="str">
        <f>IF(H24="No Change","N/A",IF(H24="New Tag Required",Lookup!F:F,IF(H24="Remove Old Sign",Lookup!F:F,IF(H24="N/A","N/A",""))))</f>
        <v>N/A</v>
      </c>
      <c r="N24" s="63"/>
      <c r="O24" s="42"/>
    </row>
    <row r="25" spans="1:15" s="41" customFormat="1" x14ac:dyDescent="0.25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3"/>
      <c r="L25" s="42"/>
      <c r="M25" s="59" t="str">
        <f>IF(H25="No Change","N/A",IF(H25="New Tag Required",Lookup!F:F,IF(H25="Remove Old Sign",Lookup!F:F,IF(H25="N/A","N/A",""))))</f>
        <v/>
      </c>
      <c r="N25" s="63"/>
      <c r="O25" s="42"/>
    </row>
    <row r="26" spans="1:15" s="41" customFormat="1" x14ac:dyDescent="0.25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3"/>
      <c r="L26" s="42"/>
      <c r="M26" s="59" t="str">
        <f>IF(H26="No Change","N/A",IF(H26="New Tag Required",Lookup!F:F,IF(H26="Remove Old Sign",Lookup!F:F,IF(H26="N/A","N/A",""))))</f>
        <v/>
      </c>
      <c r="N26" s="63"/>
      <c r="O26" s="42"/>
    </row>
    <row r="27" spans="1:15" x14ac:dyDescent="0.25">
      <c r="A27" s="56"/>
      <c r="E27" s="30"/>
      <c r="F27" s="30"/>
      <c r="G27" s="30"/>
      <c r="J27" s="10" t="str">
        <f>IF(G27="No Change","N/A",IF(G27="New Tag Required",Lookup!F:F,IF(G27="Remove Old Tag",Lookup!F:F,IF(G27="N/A","N/A",""))))</f>
        <v/>
      </c>
      <c r="K27" s="32"/>
      <c r="M27" s="10" t="str">
        <f>IF(H27="No Change","N/A",IF(H27="New Tag Required",Lookup!F:F,IF(H27="Remove Old Sign",Lookup!F:F,IF(H27="N/A","N/A",""))))</f>
        <v/>
      </c>
      <c r="N27" s="32"/>
    </row>
    <row r="28" spans="1:15" x14ac:dyDescent="0.25">
      <c r="A28" s="56"/>
      <c r="E28" s="30"/>
      <c r="F28" s="30"/>
      <c r="G28" s="30"/>
      <c r="J28" s="10" t="str">
        <f>IF(G28="No Change","N/A",IF(G28="New Tag Required",Lookup!F:F,IF(G28="Remove Old Tag",Lookup!F:F,IF(G28="N/A","N/A",""))))</f>
        <v/>
      </c>
      <c r="K28" s="32"/>
      <c r="M28" s="10" t="str">
        <f>IF(H28="No Change","N/A",IF(H28="New Tag Required",Lookup!F:F,IF(H28="Remove Old Sign",Lookup!F:F,IF(H28="N/A","N/A",""))))</f>
        <v/>
      </c>
      <c r="N28" s="32"/>
    </row>
    <row r="29" spans="1:15" x14ac:dyDescent="0.25">
      <c r="A29" s="56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2"/>
      <c r="M29" s="10" t="str">
        <f>IF(H29="No Change","N/A",IF(H29="New Tag Required",Lookup!F:F,IF(H29="Remove Old Sign",Lookup!F:F,IF(H29="N/A","N/A",""))))</f>
        <v/>
      </c>
      <c r="N29" s="32"/>
    </row>
    <row r="30" spans="1:15" ht="15.75" thickBot="1" x14ac:dyDescent="0.3">
      <c r="A30" s="56"/>
      <c r="E30" s="30"/>
      <c r="F30" s="30"/>
      <c r="G30" s="30"/>
      <c r="K30" s="32"/>
      <c r="N30" s="32"/>
    </row>
    <row r="31" spans="1:15" ht="45" x14ac:dyDescent="0.25">
      <c r="A31" s="56"/>
      <c r="E31" s="30"/>
      <c r="F31" s="30"/>
      <c r="G31" s="72" t="s">
        <v>45</v>
      </c>
      <c r="H31" s="73" t="s">
        <v>46</v>
      </c>
      <c r="J31" s="74" t="s">
        <v>40</v>
      </c>
      <c r="K31" s="10"/>
      <c r="L31" s="10"/>
      <c r="M31" s="74" t="s">
        <v>41</v>
      </c>
    </row>
    <row r="32" spans="1:15" ht="15.75" thickBot="1" x14ac:dyDescent="0.3">
      <c r="A32" s="56"/>
      <c r="E32" s="30"/>
      <c r="F32" s="30"/>
      <c r="G32" s="14">
        <f>COUNTIF(G8:G31,"New Tag Required")</f>
        <v>6</v>
      </c>
      <c r="H32" s="13">
        <f>COUNTIF(H8:H31,"New Sign Required")</f>
        <v>6</v>
      </c>
      <c r="J32" s="12">
        <f>COUNTIF(J8:J31,"Installed")</f>
        <v>0</v>
      </c>
      <c r="K32" s="10"/>
      <c r="L32" s="10"/>
      <c r="M32" s="12">
        <f>COUNTIF(M8:M31,"Installed")</f>
        <v>0</v>
      </c>
    </row>
    <row r="33" spans="1:7" x14ac:dyDescent="0.25">
      <c r="A33" s="56"/>
      <c r="E33" s="30"/>
      <c r="F33" s="30"/>
      <c r="G33" s="30"/>
    </row>
    <row r="34" spans="1:7" x14ac:dyDescent="0.25">
      <c r="A34" s="56"/>
      <c r="E34" s="30"/>
      <c r="F34" s="30"/>
      <c r="G34" s="30"/>
    </row>
    <row r="35" spans="1:7" x14ac:dyDescent="0.25">
      <c r="A35" s="56"/>
      <c r="E35" s="30"/>
      <c r="F35" s="30"/>
      <c r="G35" s="30"/>
    </row>
    <row r="36" spans="1:7" x14ac:dyDescent="0.25">
      <c r="A36" s="56"/>
      <c r="E36" s="30"/>
      <c r="F36" s="30"/>
      <c r="G36" s="30"/>
    </row>
    <row r="37" spans="1:7" x14ac:dyDescent="0.25">
      <c r="A37" s="56"/>
      <c r="E37" s="30"/>
      <c r="F37" s="30"/>
      <c r="G37" s="30"/>
    </row>
    <row r="38" spans="1:7" x14ac:dyDescent="0.25">
      <c r="A38" s="56"/>
      <c r="E38" s="30"/>
      <c r="F38" s="30"/>
      <c r="G38" s="30"/>
    </row>
    <row r="39" spans="1:7" x14ac:dyDescent="0.25">
      <c r="A39" s="56"/>
      <c r="E39" s="30"/>
      <c r="F39" s="30"/>
      <c r="G39" s="30"/>
    </row>
    <row r="40" spans="1:7" x14ac:dyDescent="0.25">
      <c r="A40" s="57"/>
      <c r="E40" s="30"/>
      <c r="F40" s="33"/>
      <c r="G40" s="30"/>
    </row>
    <row r="41" spans="1:7" x14ac:dyDescent="0.25">
      <c r="A41" s="57"/>
      <c r="E41" s="30"/>
      <c r="F41" s="33"/>
      <c r="G41" s="30"/>
    </row>
    <row r="42" spans="1:7" x14ac:dyDescent="0.25">
      <c r="A42" s="57"/>
      <c r="E42" s="30"/>
      <c r="F42" s="34"/>
      <c r="G42" s="30"/>
    </row>
    <row r="43" spans="1:7" x14ac:dyDescent="0.25">
      <c r="A43" s="56"/>
      <c r="E43" s="30"/>
      <c r="F43" s="33"/>
      <c r="G43" s="30"/>
    </row>
    <row r="44" spans="1:7" x14ac:dyDescent="0.25">
      <c r="A44" s="56"/>
      <c r="E44" s="30"/>
      <c r="F44" s="33"/>
      <c r="G44" s="30"/>
    </row>
    <row r="45" spans="1:7" x14ac:dyDescent="0.25">
      <c r="A45" s="58"/>
      <c r="E45" s="30"/>
      <c r="F45" s="30"/>
      <c r="G45" s="30"/>
    </row>
    <row r="46" spans="1:7" x14ac:dyDescent="0.25">
      <c r="A46" s="58"/>
      <c r="E46" s="30"/>
      <c r="F46" s="30"/>
      <c r="G46" s="30"/>
    </row>
    <row r="47" spans="1:7" x14ac:dyDescent="0.25">
      <c r="A47" s="58"/>
      <c r="E47" s="30"/>
      <c r="F47" s="30"/>
      <c r="G47" s="30"/>
    </row>
    <row r="48" spans="1:7" x14ac:dyDescent="0.25">
      <c r="A48" s="58"/>
      <c r="E48" s="30"/>
      <c r="F48" s="30"/>
      <c r="G48" s="30"/>
    </row>
    <row r="49" spans="1:7" x14ac:dyDescent="0.25">
      <c r="A49" s="58"/>
      <c r="E49" s="30"/>
      <c r="F49" s="31"/>
      <c r="G49" s="30"/>
    </row>
    <row r="50" spans="1:7" x14ac:dyDescent="0.25">
      <c r="A50" s="58"/>
      <c r="E50" s="30"/>
      <c r="F50" s="30"/>
      <c r="G50" s="30"/>
    </row>
    <row r="51" spans="1:7" x14ac:dyDescent="0.25">
      <c r="A51" s="58"/>
      <c r="E51" s="30"/>
      <c r="F51" s="30"/>
      <c r="G51" s="30"/>
    </row>
    <row r="52" spans="1:7" x14ac:dyDescent="0.25">
      <c r="A52" s="56"/>
      <c r="E52" s="30"/>
      <c r="F52" s="30"/>
      <c r="G52" s="30"/>
    </row>
    <row r="53" spans="1:7" x14ac:dyDescent="0.25">
      <c r="A53" s="56"/>
    </row>
    <row r="198" spans="3:3" x14ac:dyDescent="0.25">
      <c r="C198" s="11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I19:I23"/>
  </mergeCells>
  <conditionalFormatting sqref="G37:G51 G16:G30">
    <cfRule type="containsText" dxfId="103" priority="192" operator="containsText" text="New Tag Required">
      <formula>NOT(ISERROR(SEARCH("New Tag Required",G16)))</formula>
    </cfRule>
  </conditionalFormatting>
  <conditionalFormatting sqref="D8 D10 D16:D97">
    <cfRule type="containsText" dxfId="102" priority="191" operator="containsText" text="Yes">
      <formula>NOT(ISERROR(SEARCH("Yes",D8)))</formula>
    </cfRule>
  </conditionalFormatting>
  <conditionalFormatting sqref="H37:H97 H198:H419 H16:H30">
    <cfRule type="containsText" dxfId="101" priority="179" operator="containsText" text="New Sign Required">
      <formula>NOT(ISERROR(SEARCH("New Sign Required",H16)))</formula>
    </cfRule>
  </conditionalFormatting>
  <conditionalFormatting sqref="G37:G97 G16:H30">
    <cfRule type="containsText" dxfId="100" priority="178" operator="containsText" text="Action Required">
      <formula>NOT(ISERROR(SEARCH("Action Required",G16)))</formula>
    </cfRule>
  </conditionalFormatting>
  <conditionalFormatting sqref="H37:H97">
    <cfRule type="containsText" dxfId="99" priority="177" operator="containsText" text="Action Required">
      <formula>NOT(ISERROR(SEARCH("Action Required",H37)))</formula>
    </cfRule>
  </conditionalFormatting>
  <conditionalFormatting sqref="G8 G33:G36">
    <cfRule type="containsText" dxfId="98" priority="119" operator="containsText" text="New Tag Required">
      <formula>NOT(ISERROR(SEARCH("New Tag Required",G8)))</formula>
    </cfRule>
  </conditionalFormatting>
  <conditionalFormatting sqref="H8 H33:H36">
    <cfRule type="containsText" dxfId="97" priority="117" operator="containsText" text="New Sign Required">
      <formula>NOT(ISERROR(SEARCH("New Sign Required",H8)))</formula>
    </cfRule>
  </conditionalFormatting>
  <conditionalFormatting sqref="G8 G33:G36">
    <cfRule type="containsText" dxfId="96" priority="116" operator="containsText" text="Action Required">
      <formula>NOT(ISERROR(SEARCH("Action Required",G8)))</formula>
    </cfRule>
  </conditionalFormatting>
  <conditionalFormatting sqref="H8 H33:H36">
    <cfRule type="containsText" dxfId="95" priority="115" operator="containsText" text="Action Required">
      <formula>NOT(ISERROR(SEARCH("Action Required",H8)))</formula>
    </cfRule>
  </conditionalFormatting>
  <conditionalFormatting sqref="G8">
    <cfRule type="containsText" dxfId="94" priority="114" operator="containsText" text="New Tag Required">
      <formula>NOT(ISERROR(SEARCH("New Tag Required",G8)))</formula>
    </cfRule>
  </conditionalFormatting>
  <conditionalFormatting sqref="D8">
    <cfRule type="containsText" dxfId="93" priority="113" operator="containsText" text="Yes">
      <formula>NOT(ISERROR(SEARCH("Yes",D8)))</formula>
    </cfRule>
  </conditionalFormatting>
  <conditionalFormatting sqref="G8">
    <cfRule type="containsText" dxfId="92" priority="112" operator="containsText" text="Action Required">
      <formula>NOT(ISERROR(SEARCH("Action Required",G8)))</formula>
    </cfRule>
  </conditionalFormatting>
  <conditionalFormatting sqref="D98:D197">
    <cfRule type="containsText" dxfId="91" priority="111" operator="containsText" text="Yes">
      <formula>NOT(ISERROR(SEARCH("Yes",D98)))</formula>
    </cfRule>
  </conditionalFormatting>
  <conditionalFormatting sqref="H98:H197">
    <cfRule type="containsText" dxfId="90" priority="110" operator="containsText" text="New Sign Required">
      <formula>NOT(ISERROR(SEARCH("New Sign Required",H98)))</formula>
    </cfRule>
  </conditionalFormatting>
  <conditionalFormatting sqref="G98:G197">
    <cfRule type="containsText" dxfId="89" priority="109" operator="containsText" text="Action Required">
      <formula>NOT(ISERROR(SEARCH("Action Required",G98)))</formula>
    </cfRule>
  </conditionalFormatting>
  <conditionalFormatting sqref="H98:H197">
    <cfRule type="containsText" dxfId="88" priority="108" operator="containsText" text="Action Required">
      <formula>NOT(ISERROR(SEARCH("Action Required",H98)))</formula>
    </cfRule>
  </conditionalFormatting>
  <conditionalFormatting sqref="D11">
    <cfRule type="containsText" dxfId="87" priority="105" operator="containsText" text="Yes">
      <formula>NOT(ISERROR(SEARCH("Yes",D11)))</formula>
    </cfRule>
  </conditionalFormatting>
  <conditionalFormatting sqref="D9">
    <cfRule type="containsText" dxfId="86" priority="94" operator="containsText" text="Yes">
      <formula>NOT(ISERROR(SEARCH("Yes",D9)))</formula>
    </cfRule>
  </conditionalFormatting>
  <conditionalFormatting sqref="G9">
    <cfRule type="containsText" dxfId="85" priority="93" operator="containsText" text="New Tag Required">
      <formula>NOT(ISERROR(SEARCH("New Tag Required",G9)))</formula>
    </cfRule>
  </conditionalFormatting>
  <conditionalFormatting sqref="H9">
    <cfRule type="containsText" dxfId="84" priority="92" operator="containsText" text="New Sign Required">
      <formula>NOT(ISERROR(SEARCH("New Sign Required",H9)))</formula>
    </cfRule>
  </conditionalFormatting>
  <conditionalFormatting sqref="G9">
    <cfRule type="containsText" dxfId="83" priority="91" operator="containsText" text="Action Required">
      <formula>NOT(ISERROR(SEARCH("Action Required",G9)))</formula>
    </cfRule>
  </conditionalFormatting>
  <conditionalFormatting sqref="H9">
    <cfRule type="containsText" dxfId="82" priority="90" operator="containsText" text="Action Required">
      <formula>NOT(ISERROR(SEARCH("Action Required",H9)))</formula>
    </cfRule>
  </conditionalFormatting>
  <conditionalFormatting sqref="J2:N2">
    <cfRule type="cellIs" dxfId="81" priority="85" operator="notEqual">
      <formula>0</formula>
    </cfRule>
  </conditionalFormatting>
  <conditionalFormatting sqref="J8:J29">
    <cfRule type="cellIs" dxfId="80" priority="84" operator="equal">
      <formula>0</formula>
    </cfRule>
  </conditionalFormatting>
  <conditionalFormatting sqref="M8:M29">
    <cfRule type="cellIs" dxfId="79" priority="83" operator="equal">
      <formula>0</formula>
    </cfRule>
  </conditionalFormatting>
  <conditionalFormatting sqref="J8:J29 M8:M29">
    <cfRule type="cellIs" dxfId="78" priority="80" operator="equal">
      <formula>"In Progress"</formula>
    </cfRule>
    <cfRule type="cellIs" dxfId="77" priority="81" operator="equal">
      <formula>"Log Issues"</formula>
    </cfRule>
    <cfRule type="cellIs" dxfId="76" priority="82" operator="equal">
      <formula>"N/A"</formula>
    </cfRule>
  </conditionalFormatting>
  <conditionalFormatting sqref="K8:L21">
    <cfRule type="expression" dxfId="75" priority="79">
      <formula>$J8="Log Issues"</formula>
    </cfRule>
  </conditionalFormatting>
  <conditionalFormatting sqref="N8:N21">
    <cfRule type="expression" dxfId="74" priority="78">
      <formula>$M8="Log Issues"</formula>
    </cfRule>
  </conditionalFormatting>
  <conditionalFormatting sqref="H1:H5 H8:H9 H16:H1048576">
    <cfRule type="containsText" dxfId="73" priority="72" operator="containsText" text="Remove Old Sign">
      <formula>NOT(ISERROR(SEARCH("Remove Old Sign",H1)))</formula>
    </cfRule>
    <cfRule type="containsText" dxfId="72" priority="73" operator="containsText" text="Move Sign to New Location">
      <formula>NOT(ISERROR(SEARCH("Move Sign to New Location",H1)))</formula>
    </cfRule>
  </conditionalFormatting>
  <conditionalFormatting sqref="G1:G5 G8:G9 G16:G1048576">
    <cfRule type="containsText" dxfId="71" priority="71" operator="containsText" text="Remove Old Tag">
      <formula>NOT(ISERROR(SEARCH("Remove Old Tag",G1)))</formula>
    </cfRule>
  </conditionalFormatting>
  <conditionalFormatting sqref="D6">
    <cfRule type="containsText" dxfId="70" priority="59" operator="containsText" text="Yes">
      <formula>NOT(ISERROR(SEARCH("Yes",D6)))</formula>
    </cfRule>
  </conditionalFormatting>
  <conditionalFormatting sqref="G6:G7">
    <cfRule type="containsText" dxfId="69" priority="58" operator="containsText" text="New Tag Required">
      <formula>NOT(ISERROR(SEARCH("New Tag Required",G6)))</formula>
    </cfRule>
  </conditionalFormatting>
  <conditionalFormatting sqref="H6:H7">
    <cfRule type="containsText" dxfId="68" priority="57" operator="containsText" text="New Sign Required">
      <formula>NOT(ISERROR(SEARCH("New Sign Required",H6)))</formula>
    </cfRule>
  </conditionalFormatting>
  <conditionalFormatting sqref="G6:G7">
    <cfRule type="containsText" dxfId="67" priority="56" operator="containsText" text="Action Required">
      <formula>NOT(ISERROR(SEARCH("Action Required",G6)))</formula>
    </cfRule>
  </conditionalFormatting>
  <conditionalFormatting sqref="H6:H7">
    <cfRule type="containsText" dxfId="66" priority="55" operator="containsText" text="Action Required">
      <formula>NOT(ISERROR(SEARCH("Action Required",H6)))</formula>
    </cfRule>
  </conditionalFormatting>
  <conditionalFormatting sqref="H6:H7">
    <cfRule type="containsText" dxfId="65" priority="53" operator="containsText" text="Remove Old Sign">
      <formula>NOT(ISERROR(SEARCH("Remove Old Sign",H6)))</formula>
    </cfRule>
    <cfRule type="containsText" dxfId="64" priority="54" operator="containsText" text="Move Sign to New Location">
      <formula>NOT(ISERROR(SEARCH("Move Sign to New Location",H6)))</formula>
    </cfRule>
  </conditionalFormatting>
  <conditionalFormatting sqref="G6:G7">
    <cfRule type="containsText" dxfId="63" priority="52" operator="containsText" text="Remove Old Tag">
      <formula>NOT(ISERROR(SEARCH("Remove Old Tag",G6)))</formula>
    </cfRule>
  </conditionalFormatting>
  <conditionalFormatting sqref="G10">
    <cfRule type="containsText" dxfId="62" priority="51" operator="containsText" text="New Tag Required">
      <formula>NOT(ISERROR(SEARCH("New Tag Required",G10)))</formula>
    </cfRule>
  </conditionalFormatting>
  <conditionalFormatting sqref="H10">
    <cfRule type="containsText" dxfId="61" priority="50" operator="containsText" text="New Sign Required">
      <formula>NOT(ISERROR(SEARCH("New Sign Required",H10)))</formula>
    </cfRule>
  </conditionalFormatting>
  <conditionalFormatting sqref="G10">
    <cfRule type="containsText" dxfId="60" priority="49" operator="containsText" text="Action Required">
      <formula>NOT(ISERROR(SEARCH("Action Required",G10)))</formula>
    </cfRule>
  </conditionalFormatting>
  <conditionalFormatting sqref="H10">
    <cfRule type="containsText" dxfId="59" priority="48" operator="containsText" text="Action Required">
      <formula>NOT(ISERROR(SEARCH("Action Required",H10)))</formula>
    </cfRule>
  </conditionalFormatting>
  <conditionalFormatting sqref="G10">
    <cfRule type="containsText" dxfId="58" priority="47" operator="containsText" text="New Tag Required">
      <formula>NOT(ISERROR(SEARCH("New Tag Required",G10)))</formula>
    </cfRule>
  </conditionalFormatting>
  <conditionalFormatting sqref="G10">
    <cfRule type="containsText" dxfId="57" priority="46" operator="containsText" text="Action Required">
      <formula>NOT(ISERROR(SEARCH("Action Required",G10)))</formula>
    </cfRule>
  </conditionalFormatting>
  <conditionalFormatting sqref="H10">
    <cfRule type="containsText" dxfId="56" priority="44" operator="containsText" text="Remove Old Sign">
      <formula>NOT(ISERROR(SEARCH("Remove Old Sign",H10)))</formula>
    </cfRule>
    <cfRule type="containsText" dxfId="55" priority="45" operator="containsText" text="Move Sign to New Location">
      <formula>NOT(ISERROR(SEARCH("Move Sign to New Location",H10)))</formula>
    </cfRule>
  </conditionalFormatting>
  <conditionalFormatting sqref="G10">
    <cfRule type="containsText" dxfId="54" priority="43" operator="containsText" text="Remove Old Tag">
      <formula>NOT(ISERROR(SEARCH("Remove Old Tag",G10)))</formula>
    </cfRule>
  </conditionalFormatting>
  <conditionalFormatting sqref="G11">
    <cfRule type="containsText" dxfId="53" priority="42" operator="containsText" text="New Tag Required">
      <formula>NOT(ISERROR(SEARCH("New Tag Required",G11)))</formula>
    </cfRule>
  </conditionalFormatting>
  <conditionalFormatting sqref="H11">
    <cfRule type="containsText" dxfId="52" priority="41" operator="containsText" text="New Sign Required">
      <formula>NOT(ISERROR(SEARCH("New Sign Required",H11)))</formula>
    </cfRule>
  </conditionalFormatting>
  <conditionalFormatting sqref="G11">
    <cfRule type="containsText" dxfId="51" priority="40" operator="containsText" text="Action Required">
      <formula>NOT(ISERROR(SEARCH("Action Required",G11)))</formula>
    </cfRule>
  </conditionalFormatting>
  <conditionalFormatting sqref="H11">
    <cfRule type="containsText" dxfId="50" priority="39" operator="containsText" text="Action Required">
      <formula>NOT(ISERROR(SEARCH("Action Required",H11)))</formula>
    </cfRule>
  </conditionalFormatting>
  <conditionalFormatting sqref="G11">
    <cfRule type="containsText" dxfId="49" priority="38" operator="containsText" text="New Tag Required">
      <formula>NOT(ISERROR(SEARCH("New Tag Required",G11)))</formula>
    </cfRule>
  </conditionalFormatting>
  <conditionalFormatting sqref="G11">
    <cfRule type="containsText" dxfId="48" priority="37" operator="containsText" text="Action Required">
      <formula>NOT(ISERROR(SEARCH("Action Required",G11)))</formula>
    </cfRule>
  </conditionalFormatting>
  <conditionalFormatting sqref="H11">
    <cfRule type="containsText" dxfId="47" priority="35" operator="containsText" text="Remove Old Sign">
      <formula>NOT(ISERROR(SEARCH("Remove Old Sign",H11)))</formula>
    </cfRule>
    <cfRule type="containsText" dxfId="46" priority="36" operator="containsText" text="Move Sign to New Location">
      <formula>NOT(ISERROR(SEARCH("Move Sign to New Location",H11)))</formula>
    </cfRule>
  </conditionalFormatting>
  <conditionalFormatting sqref="G11">
    <cfRule type="containsText" dxfId="45" priority="34" operator="containsText" text="Remove Old Tag">
      <formula>NOT(ISERROR(SEARCH("Remove Old Tag",G11)))</formula>
    </cfRule>
  </conditionalFormatting>
  <conditionalFormatting sqref="G12">
    <cfRule type="containsText" dxfId="44" priority="33" operator="containsText" text="New Tag Required">
      <formula>NOT(ISERROR(SEARCH("New Tag Required",G12)))</formula>
    </cfRule>
  </conditionalFormatting>
  <conditionalFormatting sqref="H12">
    <cfRule type="containsText" dxfId="43" priority="32" operator="containsText" text="New Sign Required">
      <formula>NOT(ISERROR(SEARCH("New Sign Required",H12)))</formula>
    </cfRule>
  </conditionalFormatting>
  <conditionalFormatting sqref="G12">
    <cfRule type="containsText" dxfId="42" priority="31" operator="containsText" text="Action Required">
      <formula>NOT(ISERROR(SEARCH("Action Required",G12)))</formula>
    </cfRule>
  </conditionalFormatting>
  <conditionalFormatting sqref="H12">
    <cfRule type="containsText" dxfId="41" priority="30" operator="containsText" text="Action Required">
      <formula>NOT(ISERROR(SEARCH("Action Required",H12)))</formula>
    </cfRule>
  </conditionalFormatting>
  <conditionalFormatting sqref="H12">
    <cfRule type="containsText" dxfId="40" priority="28" operator="containsText" text="Remove Old Sign">
      <formula>NOT(ISERROR(SEARCH("Remove Old Sign",H12)))</formula>
    </cfRule>
    <cfRule type="containsText" dxfId="39" priority="29" operator="containsText" text="Move Sign to New Location">
      <formula>NOT(ISERROR(SEARCH("Move Sign to New Location",H12)))</formula>
    </cfRule>
  </conditionalFormatting>
  <conditionalFormatting sqref="G12">
    <cfRule type="containsText" dxfId="38" priority="27" operator="containsText" text="Remove Old Tag">
      <formula>NOT(ISERROR(SEARCH("Remove Old Tag",G12)))</formula>
    </cfRule>
  </conditionalFormatting>
  <conditionalFormatting sqref="G13">
    <cfRule type="containsText" dxfId="37" priority="26" operator="containsText" text="New Tag Required">
      <formula>NOT(ISERROR(SEARCH("New Tag Required",G13)))</formula>
    </cfRule>
  </conditionalFormatting>
  <conditionalFormatting sqref="H13">
    <cfRule type="containsText" dxfId="36" priority="25" operator="containsText" text="New Sign Required">
      <formula>NOT(ISERROR(SEARCH("New Sign Required",H13)))</formula>
    </cfRule>
  </conditionalFormatting>
  <conditionalFormatting sqref="G13">
    <cfRule type="containsText" dxfId="35" priority="24" operator="containsText" text="Action Required">
      <formula>NOT(ISERROR(SEARCH("Action Required",G13)))</formula>
    </cfRule>
  </conditionalFormatting>
  <conditionalFormatting sqref="H13">
    <cfRule type="containsText" dxfId="34" priority="23" operator="containsText" text="Action Required">
      <formula>NOT(ISERROR(SEARCH("Action Required",H13)))</formula>
    </cfRule>
  </conditionalFormatting>
  <conditionalFormatting sqref="H13">
    <cfRule type="containsText" dxfId="33" priority="21" operator="containsText" text="Remove Old Sign">
      <formula>NOT(ISERROR(SEARCH("Remove Old Sign",H13)))</formula>
    </cfRule>
    <cfRule type="containsText" dxfId="32" priority="22" operator="containsText" text="Move Sign to New Location">
      <formula>NOT(ISERROR(SEARCH("Move Sign to New Location",H13)))</formula>
    </cfRule>
  </conditionalFormatting>
  <conditionalFormatting sqref="G13">
    <cfRule type="containsText" dxfId="31" priority="20" operator="containsText" text="Remove Old Tag">
      <formula>NOT(ISERROR(SEARCH("Remove Old Tag",G13)))</formula>
    </cfRule>
  </conditionalFormatting>
  <conditionalFormatting sqref="G14">
    <cfRule type="containsText" dxfId="30" priority="19" operator="containsText" text="New Tag Required">
      <formula>NOT(ISERROR(SEARCH("New Tag Required",G14)))</formula>
    </cfRule>
  </conditionalFormatting>
  <conditionalFormatting sqref="H14">
    <cfRule type="containsText" dxfId="29" priority="18" operator="containsText" text="New Sign Required">
      <formula>NOT(ISERROR(SEARCH("New Sign Required",H14)))</formula>
    </cfRule>
  </conditionalFormatting>
  <conditionalFormatting sqref="G14">
    <cfRule type="containsText" dxfId="28" priority="17" operator="containsText" text="Action Required">
      <formula>NOT(ISERROR(SEARCH("Action Required",G14)))</formula>
    </cfRule>
  </conditionalFormatting>
  <conditionalFormatting sqref="H14">
    <cfRule type="containsText" dxfId="27" priority="16" operator="containsText" text="Action Required">
      <formula>NOT(ISERROR(SEARCH("Action Required",H14)))</formula>
    </cfRule>
  </conditionalFormatting>
  <conditionalFormatting sqref="H14">
    <cfRule type="containsText" dxfId="26" priority="14" operator="containsText" text="Remove Old Sign">
      <formula>NOT(ISERROR(SEARCH("Remove Old Sign",H14)))</formula>
    </cfRule>
    <cfRule type="containsText" dxfId="25" priority="15" operator="containsText" text="Move Sign to New Location">
      <formula>NOT(ISERROR(SEARCH("Move Sign to New Location",H14)))</formula>
    </cfRule>
  </conditionalFormatting>
  <conditionalFormatting sqref="G14">
    <cfRule type="containsText" dxfId="24" priority="13" operator="containsText" text="Remove Old Tag">
      <formula>NOT(ISERROR(SEARCH("Remove Old Tag",G14)))</formula>
    </cfRule>
  </conditionalFormatting>
  <conditionalFormatting sqref="G15">
    <cfRule type="containsText" dxfId="23" priority="12" operator="containsText" text="New Tag Required">
      <formula>NOT(ISERROR(SEARCH("New Tag Required",G15)))</formula>
    </cfRule>
  </conditionalFormatting>
  <conditionalFormatting sqref="H15">
    <cfRule type="containsText" dxfId="22" priority="11" operator="containsText" text="New Sign Required">
      <formula>NOT(ISERROR(SEARCH("New Sign Required",H15)))</formula>
    </cfRule>
  </conditionalFormatting>
  <conditionalFormatting sqref="G15">
    <cfRule type="containsText" dxfId="21" priority="10" operator="containsText" text="Action Required">
      <formula>NOT(ISERROR(SEARCH("Action Required",G15)))</formula>
    </cfRule>
  </conditionalFormatting>
  <conditionalFormatting sqref="H15">
    <cfRule type="containsText" dxfId="20" priority="9" operator="containsText" text="Action Required">
      <formula>NOT(ISERROR(SEARCH("Action Required",H15)))</formula>
    </cfRule>
  </conditionalFormatting>
  <conditionalFormatting sqref="H15">
    <cfRule type="containsText" dxfId="19" priority="7" operator="containsText" text="Remove Old Sign">
      <formula>NOT(ISERROR(SEARCH("Remove Old Sign",H15)))</formula>
    </cfRule>
    <cfRule type="containsText" dxfId="18" priority="8" operator="containsText" text="Move Sign to New Location">
      <formula>NOT(ISERROR(SEARCH("Move Sign to New Location",H15)))</formula>
    </cfRule>
  </conditionalFormatting>
  <conditionalFormatting sqref="G15">
    <cfRule type="containsText" dxfId="17" priority="6" operator="containsText" text="Remove Old Tag">
      <formula>NOT(ISERROR(SEARCH("Remove Old Tag",G15)))</formula>
    </cfRule>
  </conditionalFormatting>
  <conditionalFormatting sqref="D7">
    <cfRule type="containsText" dxfId="16" priority="5" operator="containsText" text="Yes">
      <formula>NOT(ISERROR(SEARCH("Yes",D7)))</formula>
    </cfRule>
  </conditionalFormatting>
  <conditionalFormatting sqref="D12">
    <cfRule type="containsText" dxfId="15" priority="4" operator="containsText" text="Yes">
      <formula>NOT(ISERROR(SEARCH("Yes",D12)))</formula>
    </cfRule>
  </conditionalFormatting>
  <conditionalFormatting sqref="D13">
    <cfRule type="containsText" dxfId="14" priority="3" operator="containsText" text="Yes">
      <formula>NOT(ISERROR(SEARCH("Yes",D13)))</formula>
    </cfRule>
  </conditionalFormatting>
  <conditionalFormatting sqref="D14">
    <cfRule type="containsText" dxfId="13" priority="2" operator="containsText" text="Yes">
      <formula>NOT(ISERROR(SEARCH("Yes",D14)))</formula>
    </cfRule>
  </conditionalFormatting>
  <conditionalFormatting sqref="D15">
    <cfRule type="containsText" dxfId="12" priority="1" operator="containsText" text="Yes">
      <formula>NOT(ISERROR(SEARCH("Yes",D15)))</formula>
    </cfRule>
  </conditionalFormatting>
  <dataValidations count="2">
    <dataValidation type="list" allowBlank="1" showInputMessage="1" showErrorMessage="1" sqref="H198:H402">
      <formula1>DoorSignage</formula1>
    </dataValidation>
    <dataValidation type="list" allowBlank="1" showInputMessage="1" showErrorMessage="1" sqref="D6:D7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H33:H197 H30</xm:sqref>
        </x14:dataValidation>
        <x14:dataValidation type="list" allowBlank="1" showInputMessage="1" showErrorMessage="1">
          <x14:formula1>
            <xm:f>Lookup!$A$1:$A$4</xm:f>
          </x14:formula1>
          <xm:sqref>G33:G197 G30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O8:O21</xm:sqref>
        </x14:dataValidation>
        <x14:dataValidation type="list" allowBlank="1" showInputMessage="1" showErrorMessage="1">
          <x14:formula1>
            <xm:f>Lookup!$A$1:$A$8</xm:f>
          </x14:formula1>
          <xm:sqref>G6:G29</xm:sqref>
        </x14:dataValidation>
        <x14:dataValidation type="list" allowBlank="1" showInputMessage="1" showErrorMessage="1">
          <x14:formula1>
            <xm:f>Lookup!$D$1:$D$10</xm:f>
          </x14:formula1>
          <xm:sqref>H6:H29</xm:sqref>
        </x14:dataValidation>
        <x14:dataValidation type="list" allowBlank="1" showInputMessage="1" showErrorMessage="1">
          <x14:formula1>
            <xm:f>Lookup!$F$1:$F$7</xm:f>
          </x14:formula1>
          <xm:sqref>J8:J29</xm:sqref>
        </x14:dataValidation>
        <x14:dataValidation type="list" allowBlank="1" showInputMessage="1" showErrorMessage="1">
          <x14:formula1>
            <xm:f>Lookup!$F$1:$F$8</xm:f>
          </x14:formula1>
          <xm:sqref>M8:M29</xm:sqref>
        </x14:dataValidation>
        <x14:dataValidation type="list" allowBlank="1" showInputMessage="1">
          <x14:formula1>
            <xm:f>Lookup!$E$1:$E$19</xm:f>
          </x14:formula1>
          <xm:sqref>C6:C197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0046</v>
      </c>
      <c r="C1" s="39"/>
      <c r="D1" s="17" t="s">
        <v>10</v>
      </c>
      <c r="E1" s="40">
        <f>'KD Changes'!G1</f>
        <v>42632</v>
      </c>
    </row>
    <row r="2" spans="1:10" ht="15" customHeight="1" x14ac:dyDescent="0.25">
      <c r="A2" s="43" t="s">
        <v>8</v>
      </c>
      <c r="B2" s="44" t="str">
        <f>VLOOKUP(B1,[1]BuildingList!A:B,2,FALSE)</f>
        <v>Anderson Hall Tower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102</v>
      </c>
      <c r="B6" s="81" t="s">
        <v>103</v>
      </c>
      <c r="C6" s="41" t="s">
        <v>65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2016-09-20T20:17:53Z</dcterms:modified>
</cp:coreProperties>
</file>