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5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H27" i="1" l="1"/>
  <c r="G27" i="1"/>
  <c r="M27" i="1" l="1"/>
  <c r="K2" i="1" s="1"/>
  <c r="J2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<sst xmlns="http://schemas.openxmlformats.org/spreadsheetml/2006/main" count="185" uniqueCount="110">
  <si>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</si>
  <si>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</si>
  <si>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</si>
  <si>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</si>
  <si>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</si>
  <si>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</si>
  <si>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</si>
  <si>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</si>
  <si>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</si>
  <si>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</si>
  <si>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</si>
  <si>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</si>
  <si>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</si>
  <si>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</si>
  <si>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</si>
  <si>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</si>
  <si>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</si>
  <si>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</si>
  <si>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</si>
  <si>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</si>
  <si>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</si>
  <si>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</si>
  <si>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</si>
  <si>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</si>
  <si>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</si>
  <si>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</si>
  <si>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</si>
  <si>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</si>
  <si>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</si>
  <si>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</si>
  <si>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</si>
  <si>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</si>
  <si>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</si>
  <si>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</si>
  <si>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</si>
  <si>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</si>
  <si>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</si>
  <si>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</si>
  <si>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</si>
  <si>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</si>
  <si>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</si>
  <si>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</si>
  <si>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</si>
  <si>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</si>
  <si>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</si>
  <si>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</si>
  <si>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</si>
  <si>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</si>
  <si>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</si>
  <si>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</si>
  <si>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</si>
  <si>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</si>
  <si>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</si>
  <si>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</si>
  <si>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</si>
  <si>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</si>
  <si>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</si>
  <si>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</si>
  <si>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</si>
  <si>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</si>
  <si>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</si>
  <si>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</si>
  <si>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</si>
  <si>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</si>
  <si>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</si>
  <si>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</si>
  <si>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</si>
  <si>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</si>
  <si>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</si>
  <si>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</si>
  <si>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</si>
  <si>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</si>
  <si>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</si>
  <si>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</si>
  <si>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</si>
  <si>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0045</t>
  </si>
  <si>
    <t>02</t>
  </si>
  <si>
    <t>230</t>
  </si>
  <si>
    <t>230A</t>
  </si>
  <si>
    <t>230B</t>
  </si>
  <si>
    <t>230C</t>
  </si>
  <si>
    <t>230D</t>
  </si>
  <si>
    <t>230E</t>
  </si>
  <si>
    <t>230F</t>
  </si>
  <si>
    <t>230G</t>
  </si>
  <si>
    <t>230H</t>
  </si>
  <si>
    <t>Room Label Change: 231A Changed To 230A</t>
  </si>
  <si>
    <t>Room Label Change: 231B Changed To 230B</t>
  </si>
  <si>
    <t>0231A</t>
  </si>
  <si>
    <t>0231B</t>
  </si>
  <si>
    <t>Room Label Change: 230A Changed To 230H</t>
  </si>
  <si>
    <t>Room Label Change: 230B Changed To 230G</t>
  </si>
  <si>
    <t>Room Label Change: 230C Changed To 230F</t>
  </si>
  <si>
    <t>Add A Door / Room Label Change: 230D Changed To 230E</t>
  </si>
  <si>
    <t>Room Label Change: 230E Changed To 230D</t>
  </si>
  <si>
    <t>Suite 230 to be renumbered</t>
  </si>
  <si>
    <t>Room Label Change: 230F Changed To 230C</t>
  </si>
  <si>
    <t>JS</t>
  </si>
  <si>
    <t xml:space="preserve">Suite to be renumbered to match signage which was ordered during renovations. </t>
  </si>
  <si>
    <t>LX-0045-02-231</t>
  </si>
  <si>
    <t>MCVEY HALL - Room 231</t>
  </si>
  <si>
    <t>LX-0045-02-231A</t>
  </si>
  <si>
    <t>MCVEY HALL - Room 231A</t>
  </si>
  <si>
    <t>LX-0045-02-231B</t>
  </si>
  <si>
    <t>MCVEY HALL - Room 231B</t>
  </si>
  <si>
    <t>LX-0045-02-230G</t>
  </si>
  <si>
    <t>MCVEY HALL - Room 230G</t>
  </si>
  <si>
    <t>LX-0045-02-230H</t>
  </si>
  <si>
    <t>MCVEY HALL - Room 230H</t>
  </si>
  <si>
    <t>suite renumbered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</si>
</sst>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38" borderId="0" xfId="0" applyFont="1" applyFill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9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tabSelected="1" zoomScale="90" zoomScaleNormal="90" workbookViewId="0">
      <selection activeCell="I19" sqref="I19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30.6640625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30.664062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7" t="s">
        <v>75</v>
      </c>
      <c r="C1" s="77"/>
      <c r="F1" s="67" t="s">
        <v>10</v>
      </c>
      <c r="G1" s="18">
        <v>42496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8" t="str">
        <f>VLOOKUP(B1,BuildingList!A:B,2,FALSE)</f>
        <v>McVey Hall</v>
      </c>
      <c r="C2" s="78"/>
      <c r="F2" s="68" t="s">
        <v>12</v>
      </c>
      <c r="G2" s="22" t="s">
        <v>71</v>
      </c>
      <c r="H2" s="16" t="s">
        <v>97</v>
      </c>
      <c r="J2" s="15">
        <f>G27-J27</f>
        <v>9</v>
      </c>
      <c r="K2" s="15">
        <f>H27-M27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 t="s">
        <v>77</v>
      </c>
      <c r="B6" s="48" t="s">
        <v>76</v>
      </c>
      <c r="C6" s="42" t="s">
        <v>50</v>
      </c>
      <c r="D6" s="41" t="s">
        <v>5</v>
      </c>
      <c r="E6" s="50">
        <v>303</v>
      </c>
      <c r="F6" s="50">
        <v>557</v>
      </c>
      <c r="G6" s="50" t="s">
        <v>3</v>
      </c>
      <c r="H6" s="41" t="s">
        <v>13</v>
      </c>
      <c r="I6" s="42" t="s">
        <v>95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28.8" x14ac:dyDescent="0.3">
      <c r="A7" s="48" t="s">
        <v>78</v>
      </c>
      <c r="B7" s="48" t="s">
        <v>76</v>
      </c>
      <c r="C7" s="42" t="s">
        <v>86</v>
      </c>
      <c r="D7" s="41" t="s">
        <v>6</v>
      </c>
      <c r="E7" s="50">
        <v>117</v>
      </c>
      <c r="F7" s="50">
        <v>117</v>
      </c>
      <c r="G7" s="50" t="s">
        <v>3</v>
      </c>
      <c r="H7" s="41" t="s">
        <v>13</v>
      </c>
      <c r="I7" s="42" t="s">
        <v>95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28.8" x14ac:dyDescent="0.3">
      <c r="A8" s="48" t="s">
        <v>79</v>
      </c>
      <c r="B8" s="48" t="s">
        <v>76</v>
      </c>
      <c r="C8" s="42" t="s">
        <v>87</v>
      </c>
      <c r="D8" s="41" t="s">
        <v>6</v>
      </c>
      <c r="E8" s="50">
        <v>129</v>
      </c>
      <c r="F8" s="50">
        <v>129</v>
      </c>
      <c r="G8" s="50" t="s">
        <v>3</v>
      </c>
      <c r="H8" s="41" t="s">
        <v>13</v>
      </c>
      <c r="I8" s="42" t="s">
        <v>95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28.8" x14ac:dyDescent="0.3">
      <c r="A9" s="61" t="s">
        <v>80</v>
      </c>
      <c r="B9" s="48" t="s">
        <v>76</v>
      </c>
      <c r="C9" s="42" t="s">
        <v>96</v>
      </c>
      <c r="D9" s="41" t="s">
        <v>6</v>
      </c>
      <c r="E9" s="62">
        <v>101</v>
      </c>
      <c r="F9" s="62">
        <v>101</v>
      </c>
      <c r="G9" s="50" t="s">
        <v>3</v>
      </c>
      <c r="H9" s="41" t="s">
        <v>13</v>
      </c>
      <c r="I9" s="42" t="s">
        <v>95</v>
      </c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ht="28.8" x14ac:dyDescent="0.3">
      <c r="A10" s="63" t="s">
        <v>81</v>
      </c>
      <c r="B10" s="48" t="s">
        <v>76</v>
      </c>
      <c r="C10" s="42" t="s">
        <v>94</v>
      </c>
      <c r="D10" s="41" t="s">
        <v>6</v>
      </c>
      <c r="E10" s="50">
        <v>121</v>
      </c>
      <c r="F10" s="50">
        <v>121</v>
      </c>
      <c r="G10" s="50" t="s">
        <v>3</v>
      </c>
      <c r="H10" s="41" t="s">
        <v>13</v>
      </c>
      <c r="I10" s="42" t="s">
        <v>95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ht="28.8" x14ac:dyDescent="0.3">
      <c r="A11" s="63" t="s">
        <v>82</v>
      </c>
      <c r="B11" s="48" t="s">
        <v>76</v>
      </c>
      <c r="C11" s="42" t="s">
        <v>93</v>
      </c>
      <c r="D11" s="41" t="s">
        <v>5</v>
      </c>
      <c r="E11" s="50">
        <v>152</v>
      </c>
      <c r="F11" s="50">
        <v>153</v>
      </c>
      <c r="G11" s="50" t="s">
        <v>3</v>
      </c>
      <c r="H11" s="41" t="s">
        <v>13</v>
      </c>
      <c r="I11" s="42" t="s">
        <v>95</v>
      </c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ht="28.8" x14ac:dyDescent="0.3">
      <c r="A12" s="63" t="s">
        <v>83</v>
      </c>
      <c r="B12" s="48" t="s">
        <v>76</v>
      </c>
      <c r="C12" s="42" t="s">
        <v>92</v>
      </c>
      <c r="D12" s="41" t="s">
        <v>6</v>
      </c>
      <c r="E12" s="50">
        <v>268</v>
      </c>
      <c r="F12" s="50">
        <v>268</v>
      </c>
      <c r="G12" s="50" t="s">
        <v>3</v>
      </c>
      <c r="H12" s="41" t="s">
        <v>13</v>
      </c>
      <c r="I12" s="42" t="s">
        <v>95</v>
      </c>
      <c r="J12" s="59">
        <f>IF(G12="No Change","N/A",IF(G12="New Tag Required",Lookup!F:F,IF(G12="Remove Old Tag",Lookup!F:F,IF(G12="N/A","N/A",""))))</f>
        <v>0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ht="28.8" x14ac:dyDescent="0.3">
      <c r="A13" s="63" t="s">
        <v>84</v>
      </c>
      <c r="B13" s="48" t="s">
        <v>76</v>
      </c>
      <c r="C13" s="42" t="s">
        <v>91</v>
      </c>
      <c r="D13" s="41" t="s">
        <v>6</v>
      </c>
      <c r="E13" s="50">
        <v>160</v>
      </c>
      <c r="F13" s="50">
        <v>160</v>
      </c>
      <c r="G13" s="50" t="s">
        <v>3</v>
      </c>
      <c r="H13" s="41" t="s">
        <v>13</v>
      </c>
      <c r="I13" s="42" t="s">
        <v>95</v>
      </c>
      <c r="J13" s="59">
        <f>IF(G13="No Change","N/A",IF(G13="New Tag Required",Lookup!F:F,IF(G13="Remove Old Tag",Lookup!F:F,IF(G13="N/A","N/A",""))))</f>
        <v>0</v>
      </c>
      <c r="K13" s="60"/>
      <c r="L13" s="59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ht="28.8" x14ac:dyDescent="0.3">
      <c r="A14" s="63" t="s">
        <v>85</v>
      </c>
      <c r="B14" s="48" t="s">
        <v>76</v>
      </c>
      <c r="C14" s="42" t="s">
        <v>90</v>
      </c>
      <c r="D14" s="41" t="s">
        <v>6</v>
      </c>
      <c r="E14" s="50">
        <v>112</v>
      </c>
      <c r="F14" s="50">
        <v>112</v>
      </c>
      <c r="G14" s="50" t="s">
        <v>3</v>
      </c>
      <c r="H14" s="41" t="s">
        <v>31</v>
      </c>
      <c r="I14" s="42" t="s">
        <v>95</v>
      </c>
      <c r="J14" s="59">
        <f>IF(G14="No Change","N/A",IF(G14="New Tag Required",Lookup!F:F,IF(G14="Remove Old Tag",Lookup!F:F,IF(G14="N/A","N/A",""))))</f>
        <v>0</v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48">
        <v>231</v>
      </c>
      <c r="B15" s="48" t="s">
        <v>76</v>
      </c>
      <c r="C15" s="42" t="s">
        <v>53</v>
      </c>
      <c r="E15" s="50">
        <v>254</v>
      </c>
      <c r="F15" s="50">
        <v>0</v>
      </c>
      <c r="G15" s="50" t="s">
        <v>13</v>
      </c>
      <c r="I15" s="42" t="s">
        <v>95</v>
      </c>
      <c r="J15" s="59" t="str">
        <f>IF(G15="No Change","N/A",IF(G15="New Tag Required",Lookup!F:F,IF(G15="Remove Old Tag",Lookup!F:F,IF(G15="N/A","N/A",""))))</f>
        <v>N/A</v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48" t="s">
        <v>88</v>
      </c>
      <c r="B16" s="48" t="s">
        <v>76</v>
      </c>
      <c r="C16" s="42" t="s">
        <v>53</v>
      </c>
      <c r="E16" s="50">
        <v>117</v>
      </c>
      <c r="F16" s="50">
        <v>0</v>
      </c>
      <c r="G16" s="50" t="s">
        <v>13</v>
      </c>
      <c r="I16" s="42" t="s">
        <v>95</v>
      </c>
      <c r="J16" s="59" t="str">
        <f>IF(G16="No Change","N/A",IF(G16="New Tag Required",Lookup!F:F,IF(G16="Remove Old Tag",Lookup!F:F,IF(G16="N/A","N/A",""))))</f>
        <v>N/A</v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48" t="s">
        <v>89</v>
      </c>
      <c r="B17" s="48" t="s">
        <v>76</v>
      </c>
      <c r="C17" s="42" t="s">
        <v>53</v>
      </c>
      <c r="E17" s="50">
        <v>129</v>
      </c>
      <c r="F17" s="50">
        <v>0</v>
      </c>
      <c r="G17" s="50" t="s">
        <v>13</v>
      </c>
      <c r="I17" s="42" t="s">
        <v>95</v>
      </c>
      <c r="J17" s="59" t="str">
        <f>IF(G17="No Change","N/A",IF(G17="New Tag Required",Lookup!F:F,IF(G17="Remove Old Tag",Lookup!F:F,IF(G17="N/A","N/A",""))))</f>
        <v>N/A</v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ht="55.8" customHeight="1" x14ac:dyDescent="0.3">
      <c r="A19" s="63"/>
      <c r="B19" s="48"/>
      <c r="C19" s="42"/>
      <c r="E19" s="50"/>
      <c r="F19" s="50"/>
      <c r="G19" s="50"/>
      <c r="I19" s="76" t="s">
        <v>98</v>
      </c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x14ac:dyDescent="0.3">
      <c r="A23" s="56"/>
      <c r="B23" s="48"/>
      <c r="C23" s="11"/>
      <c r="E23" s="30"/>
      <c r="F23" s="30"/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5" x14ac:dyDescent="0.3">
      <c r="A24" s="56"/>
      <c r="B24" s="48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5" ht="15" thickBot="1" x14ac:dyDescent="0.35">
      <c r="A25" s="56"/>
      <c r="C25" s="11"/>
      <c r="E25" s="30"/>
      <c r="F25" s="30"/>
      <c r="G25" s="30"/>
      <c r="K25" s="32"/>
      <c r="N25" s="32"/>
    </row>
    <row r="26" spans="1:15" ht="43.2" x14ac:dyDescent="0.3">
      <c r="A26" s="56"/>
      <c r="C26" s="11"/>
      <c r="E26" s="30"/>
      <c r="F26" s="30"/>
      <c r="G26" s="73" t="s">
        <v>46</v>
      </c>
      <c r="H26" s="74" t="s">
        <v>47</v>
      </c>
      <c r="J26" s="75" t="s">
        <v>41</v>
      </c>
      <c r="K26" s="10"/>
      <c r="L26" s="10"/>
      <c r="M26" s="75" t="s">
        <v>42</v>
      </c>
    </row>
    <row r="27" spans="1:15" ht="15" thickBot="1" x14ac:dyDescent="0.35">
      <c r="A27" s="56"/>
      <c r="C27" s="11"/>
      <c r="E27" s="30"/>
      <c r="F27" s="30"/>
      <c r="G27" s="14">
        <f>COUNTIF(G6:G26,"New Tag Required")</f>
        <v>9</v>
      </c>
      <c r="H27" s="13">
        <f>COUNTIF(H6:H26,"New Sign Required")</f>
        <v>0</v>
      </c>
      <c r="J27" s="12">
        <f>COUNTIF(J6:J26,"Installed")</f>
        <v>0</v>
      </c>
      <c r="K27" s="10"/>
      <c r="L27" s="10"/>
      <c r="M27" s="12">
        <f>COUNTIF(M6:M26,"Installed")</f>
        <v>0</v>
      </c>
    </row>
    <row r="28" spans="1:15" x14ac:dyDescent="0.3">
      <c r="A28" s="56"/>
      <c r="C28" s="11"/>
      <c r="E28" s="30"/>
      <c r="F28" s="30"/>
      <c r="G28" s="30"/>
    </row>
    <row r="29" spans="1:15" x14ac:dyDescent="0.3">
      <c r="A29" s="56"/>
      <c r="C29" s="11"/>
      <c r="E29" s="30"/>
      <c r="F29" s="30"/>
      <c r="G29" s="30"/>
    </row>
    <row r="30" spans="1:15" x14ac:dyDescent="0.3">
      <c r="A30" s="56"/>
      <c r="C30" s="11"/>
      <c r="E30" s="30"/>
      <c r="F30" s="30"/>
      <c r="G30" s="30"/>
    </row>
    <row r="31" spans="1:15" x14ac:dyDescent="0.3">
      <c r="A31" s="56"/>
      <c r="C31" s="11"/>
      <c r="E31" s="30"/>
      <c r="F31" s="30"/>
      <c r="G31" s="30"/>
    </row>
    <row r="32" spans="1:15" x14ac:dyDescent="0.3">
      <c r="A32" s="56"/>
      <c r="C32" s="11"/>
      <c r="E32" s="30"/>
      <c r="F32" s="30"/>
      <c r="G32" s="30"/>
    </row>
    <row r="33" spans="1:7" x14ac:dyDescent="0.3">
      <c r="A33" s="56"/>
      <c r="C33" s="11"/>
      <c r="E33" s="30"/>
      <c r="F33" s="30"/>
      <c r="G33" s="30"/>
    </row>
    <row r="34" spans="1:7" x14ac:dyDescent="0.3">
      <c r="A34" s="56"/>
      <c r="C34" s="11"/>
      <c r="E34" s="30"/>
      <c r="F34" s="30"/>
      <c r="G34" s="30"/>
    </row>
    <row r="35" spans="1:7" x14ac:dyDescent="0.3">
      <c r="A35" s="57"/>
      <c r="C35" s="11"/>
      <c r="E35" s="30"/>
      <c r="F35" s="33"/>
      <c r="G35" s="30"/>
    </row>
    <row r="36" spans="1:7" x14ac:dyDescent="0.3">
      <c r="A36" s="57"/>
      <c r="C36" s="11"/>
      <c r="E36" s="30"/>
      <c r="F36" s="33"/>
      <c r="G36" s="30"/>
    </row>
    <row r="37" spans="1:7" x14ac:dyDescent="0.3">
      <c r="A37" s="57"/>
      <c r="C37" s="11"/>
      <c r="E37" s="30"/>
      <c r="F37" s="34"/>
      <c r="G37" s="30"/>
    </row>
    <row r="38" spans="1:7" x14ac:dyDescent="0.3">
      <c r="A38" s="56"/>
      <c r="C38" s="11"/>
      <c r="E38" s="30"/>
      <c r="F38" s="33"/>
      <c r="G38" s="30"/>
    </row>
    <row r="39" spans="1:7" x14ac:dyDescent="0.3">
      <c r="A39" s="56"/>
      <c r="C39" s="11"/>
      <c r="E39" s="30"/>
      <c r="F39" s="33"/>
      <c r="G39" s="30"/>
    </row>
    <row r="40" spans="1:7" x14ac:dyDescent="0.3">
      <c r="A40" s="58"/>
      <c r="C40" s="11"/>
      <c r="E40" s="30"/>
      <c r="F40" s="30"/>
      <c r="G40" s="30"/>
    </row>
    <row r="41" spans="1:7" x14ac:dyDescent="0.3">
      <c r="A41" s="58"/>
      <c r="C41" s="11"/>
      <c r="E41" s="30"/>
      <c r="F41" s="30"/>
      <c r="G41" s="30"/>
    </row>
    <row r="42" spans="1:7" x14ac:dyDescent="0.3">
      <c r="A42" s="58"/>
      <c r="C42" s="11"/>
      <c r="E42" s="30"/>
      <c r="F42" s="30"/>
      <c r="G42" s="30"/>
    </row>
    <row r="43" spans="1:7" x14ac:dyDescent="0.3">
      <c r="A43" s="58"/>
      <c r="C43" s="11"/>
      <c r="E43" s="30"/>
      <c r="F43" s="30"/>
      <c r="G43" s="30"/>
    </row>
    <row r="44" spans="1:7" x14ac:dyDescent="0.3">
      <c r="A44" s="58"/>
      <c r="C44" s="11"/>
      <c r="E44" s="30"/>
      <c r="F44" s="31"/>
      <c r="G44" s="30"/>
    </row>
    <row r="45" spans="1:7" x14ac:dyDescent="0.3">
      <c r="A45" s="58"/>
      <c r="C45" s="11"/>
      <c r="E45" s="30"/>
      <c r="F45" s="30"/>
      <c r="G45" s="30"/>
    </row>
    <row r="46" spans="1:7" x14ac:dyDescent="0.3">
      <c r="A46" s="58"/>
      <c r="C46" s="11"/>
      <c r="E46" s="30"/>
      <c r="F46" s="30"/>
      <c r="G46" s="30"/>
    </row>
    <row r="47" spans="1:7" x14ac:dyDescent="0.3">
      <c r="A47" s="56"/>
      <c r="C47" s="11"/>
      <c r="E47" s="30"/>
      <c r="F47" s="30"/>
      <c r="G47" s="30"/>
    </row>
    <row r="48" spans="1:7" x14ac:dyDescent="0.3">
      <c r="A48" s="56"/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193" spans="3:3" x14ac:dyDescent="0.3">
      <c r="C193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2:G46 G10:G25">
    <cfRule type="containsText" dxfId="52" priority="122" operator="containsText" text="New Tag Required">
      <formula>NOT(ISERROR(SEARCH("New Tag Required",G10)))</formula>
    </cfRule>
  </conditionalFormatting>
  <conditionalFormatting sqref="D6 D8 D10:D92">
    <cfRule type="containsText" dxfId="51" priority="121" operator="containsText" text="Yes">
      <formula>NOT(ISERROR(SEARCH("Yes",D6)))</formula>
    </cfRule>
  </conditionalFormatting>
  <conditionalFormatting sqref="H32:H92 H193:H414 H10:H25">
    <cfRule type="containsText" dxfId="50" priority="109" operator="containsText" text="New Sign Required">
      <formula>NOT(ISERROR(SEARCH("New Sign Required",H10)))</formula>
    </cfRule>
  </conditionalFormatting>
  <conditionalFormatting sqref="G32:G92 G10:H25">
    <cfRule type="containsText" dxfId="49" priority="108" operator="containsText" text="Action Required">
      <formula>NOT(ISERROR(SEARCH("Action Required",G10)))</formula>
    </cfRule>
  </conditionalFormatting>
  <conditionalFormatting sqref="H32:H92">
    <cfRule type="containsText" dxfId="48" priority="107" operator="containsText" text="Action Required">
      <formula>NOT(ISERROR(SEARCH("Action Required",H32)))</formula>
    </cfRule>
  </conditionalFormatting>
  <conditionalFormatting sqref="G6 G28:G31">
    <cfRule type="containsText" dxfId="47" priority="49" operator="containsText" text="New Tag Required">
      <formula>NOT(ISERROR(SEARCH("New Tag Required",G6)))</formula>
    </cfRule>
  </conditionalFormatting>
  <conditionalFormatting sqref="H6 H28:H31">
    <cfRule type="containsText" dxfId="46" priority="47" operator="containsText" text="New Sign Required">
      <formula>NOT(ISERROR(SEARCH("New Sign Required",H6)))</formula>
    </cfRule>
  </conditionalFormatting>
  <conditionalFormatting sqref="G6 G28:G31">
    <cfRule type="containsText" dxfId="45" priority="46" operator="containsText" text="Action Required">
      <formula>NOT(ISERROR(SEARCH("Action Required",G6)))</formula>
    </cfRule>
  </conditionalFormatting>
  <conditionalFormatting sqref="H6 H28:H31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93:D192">
    <cfRule type="containsText" dxfId="40" priority="41" operator="containsText" text="Yes">
      <formula>NOT(ISERROR(SEARCH("Yes",D93)))</formula>
    </cfRule>
  </conditionalFormatting>
  <conditionalFormatting sqref="H93:H192">
    <cfRule type="containsText" dxfId="39" priority="40" operator="containsText" text="New Sign Required">
      <formula>NOT(ISERROR(SEARCH("New Sign Required",H93)))</formula>
    </cfRule>
  </conditionalFormatting>
  <conditionalFormatting sqref="G93:G192">
    <cfRule type="containsText" dxfId="38" priority="39" operator="containsText" text="Action Required">
      <formula>NOT(ISERROR(SEARCH("Action Required",G93)))</formula>
    </cfRule>
  </conditionalFormatting>
  <conditionalFormatting sqref="H93:H192">
    <cfRule type="containsText" dxfId="37" priority="38" operator="containsText" text="Action Required">
      <formula>NOT(ISERROR(SEARCH("Action Required",H93)))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4">
    <cfRule type="cellIs" dxfId="25" priority="14" operator="equal">
      <formula>0</formula>
    </cfRule>
  </conditionalFormatting>
  <conditionalFormatting sqref="M6:M24">
    <cfRule type="cellIs" dxfId="24" priority="13" operator="equal">
      <formula>0</formula>
    </cfRule>
  </conditionalFormatting>
  <conditionalFormatting sqref="J6:J24 M6:M24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3:H397">
      <formula1>DoorSignage</formula1>
    </dataValidation>
    <dataValidation type="list" allowBlank="1" showInputMessage="1" showErrorMessage="1" sqref="D6:D6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H28:H192 H25</xm:sqref>
        </x14:dataValidation>
        <x14:dataValidation type="list" allowBlank="1" showInputMessage="1" showErrorMessage="1">
          <x14:formula1>
            <xm:f>Lookup!$A$1:$A$4</xm:f>
          </x14:formula1>
          <xm:sqref>G28:G192 G25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G6:G24</xm:sqref>
        </x14:dataValidation>
        <x14:dataValidation type="list" allowBlank="1" showInputMessage="1" showErrorMessage="1">
          <x14:formula1>
            <xm:f>Lookup!$D$1:$D$10</xm:f>
          </x14:formula1>
          <xm:sqref>H6:H24</xm:sqref>
        </x14:dataValidation>
        <x14:dataValidation type="list" allowBlank="1" showInputMessage="1" showErrorMessage="1">
          <x14:formula1>
            <xm:f>Lookup!$F$1:$F$7</xm:f>
          </x14:formula1>
          <xm:sqref>J6:J24</xm:sqref>
        </x14:dataValidation>
        <x14:dataValidation type="list" allowBlank="1" showInputMessage="1" showErrorMessage="1">
          <x14:formula1>
            <xm:f>Lookup!$F$1:$F$8</xm:f>
          </x14:formula1>
          <xm:sqref>M6:M24</xm:sqref>
        </x14:dataValidation>
        <x14:dataValidation type="list" allowBlank="1" showInputMessage="1">
          <x14:formula1>
            <xm:f>Lookup!$E$1:$E$19</xm:f>
          </x14:formula1>
          <xm:sqref>C6:C192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" sqref="E1:E1048576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6.5546875" style="41" bestFit="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0045</v>
      </c>
      <c r="C1" s="39"/>
      <c r="D1" s="17" t="s">
        <v>10</v>
      </c>
      <c r="E1" s="40">
        <f>'KD Changes'!G1</f>
        <v>42496</v>
      </c>
    </row>
    <row r="2" spans="1:10" ht="15" customHeight="1" x14ac:dyDescent="0.3">
      <c r="A2" s="43" t="s">
        <v>8</v>
      </c>
      <c r="B2" s="44" t="str">
        <f>VLOOKUP(B1,[1]BuildingList!A:B,2,FALSE)</f>
        <v>McVey Hall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99</v>
      </c>
      <c r="B6" s="80" t="s">
        <v>100</v>
      </c>
      <c r="C6" s="41" t="s">
        <v>67</v>
      </c>
      <c r="E6" s="41" t="s">
        <v>109</v>
      </c>
      <c r="G6" s="29"/>
      <c r="H6" s="29"/>
      <c r="I6" s="41"/>
      <c r="J6" s="41"/>
    </row>
    <row r="7" spans="1:10" x14ac:dyDescent="0.3">
      <c r="A7" s="79" t="s">
        <v>101</v>
      </c>
      <c r="B7" s="80" t="s">
        <v>102</v>
      </c>
      <c r="C7" s="41" t="s">
        <v>67</v>
      </c>
      <c r="G7" s="29"/>
      <c r="H7" s="29"/>
      <c r="I7" s="41"/>
      <c r="J7" s="41"/>
    </row>
    <row r="8" spans="1:10" ht="15" customHeight="1" x14ac:dyDescent="0.3">
      <c r="A8" s="79" t="s">
        <v>103</v>
      </c>
      <c r="B8" s="80" t="s">
        <v>104</v>
      </c>
      <c r="C8" s="41" t="s">
        <v>67</v>
      </c>
      <c r="G8" s="29"/>
      <c r="H8" s="29"/>
      <c r="I8" s="41"/>
      <c r="J8" s="41"/>
    </row>
    <row r="9" spans="1:10" x14ac:dyDescent="0.3">
      <c r="A9" s="79" t="s">
        <v>105</v>
      </c>
      <c r="B9" s="80" t="s">
        <v>106</v>
      </c>
      <c r="C9" s="41" t="s">
        <v>66</v>
      </c>
      <c r="G9" s="29"/>
      <c r="H9" s="29"/>
      <c r="I9" s="41"/>
      <c r="J9" s="41"/>
    </row>
    <row r="10" spans="1:10" x14ac:dyDescent="0.3">
      <c r="A10" s="79" t="s">
        <v>107</v>
      </c>
      <c r="B10" s="80" t="s">
        <v>108</v>
      </c>
      <c r="C10" s="41" t="s">
        <v>66</v>
      </c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2016-05-11T17:48:40Z</dcterms:modified>
</cp:coreProperties>
</file>