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42\"/>
    </mc:Choice>
  </mc:AlternateContent>
  <bookViews>
    <workbookView xWindow="390" yWindow="450" windowWidth="22995" windowHeight="952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<sst xmlns="http://schemas.openxmlformats.org/spreadsheetml/2006/main" count="96" uniqueCount="78">
  <si>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</si>
  <si>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</si>
  <si>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</si>
  <si>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</si>
  <si>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</si>
  <si>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</si>
  <si>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</si>
  <si>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</si>
  <si>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</si>
  <si>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</si>
  <si>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</si>
  <si>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</si>
  <si>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</si>
  <si>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</si>
  <si>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</si>
  <si>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</si>
  <si>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</si>
  <si>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</si>
  <si>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</si>
  <si>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</si>
  <si>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</si>
  <si>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</si>
  <si>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</si>
  <si>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</si>
  <si>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</si>
  <si>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</si>
  <si>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</si>
  <si>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</si>
  <si>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</si>
  <si>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</si>
  <si>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</si>
  <si>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</si>
  <si>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</si>
  <si>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</si>
  <si>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</si>
  <si>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</si>
  <si>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</si>
  <si>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</si>
  <si>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</si>
  <si>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</si>
  <si>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</si>
  <si>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</si>
  <si>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</si>
  <si>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</si>
  <si>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</si>
  <si>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</si>
  <si>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</si>
  <si>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</si>
  <si>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</si>
  <si>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</si>
  <si>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</si>
  <si>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</si>
  <si>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</si>
  <si>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</si>
  <si>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</si>
  <si>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</si>
  <si>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</si>
  <si>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</si>
  <si>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</si>
  <si>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</si>
  <si>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</si>
  <si>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</si>
  <si>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</si>
  <si>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</si>
  <si>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</si>
  <si>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</si>
  <si>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</si>
  <si>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</si>
  <si>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</si>
  <si>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</si>
  <si>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</si>
  <si>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</si>
  <si>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</si>
  <si>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</si>
  <si>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</si>
  <si>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0042</t>
  </si>
  <si>
    <t>0115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</si>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</sst>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 t="str">
            <v>0679</v>
          </cell>
          <cell r="B368">
            <v>679</v>
          </cell>
          <cell r="C368" t="str">
            <v>Research Building #2</v>
          </cell>
          <cell r="D368" t="str">
            <v>Research Building #2</v>
          </cell>
        </row>
        <row r="369">
          <cell r="A369" t="str">
            <v>0683</v>
          </cell>
          <cell r="B369">
            <v>683</v>
          </cell>
          <cell r="C369" t="str">
            <v>139 State St</v>
          </cell>
          <cell r="D369" t="str">
            <v>139 State St</v>
          </cell>
        </row>
        <row r="370">
          <cell r="A370">
            <v>1200</v>
          </cell>
          <cell r="B370">
            <v>1200</v>
          </cell>
          <cell r="C370" t="str">
            <v>Electric Substation #1</v>
          </cell>
          <cell r="D370" t="str">
            <v>Electric Substation #1</v>
          </cell>
        </row>
        <row r="371">
          <cell r="A371">
            <v>1201</v>
          </cell>
          <cell r="B371">
            <v>1201</v>
          </cell>
          <cell r="C371" t="str">
            <v>Electric Substation #3</v>
          </cell>
          <cell r="D371" t="str">
            <v>Electric Substation #3</v>
          </cell>
        </row>
        <row r="372">
          <cell r="A372" t="str">
            <v>8633</v>
          </cell>
          <cell r="B372">
            <v>8633</v>
          </cell>
          <cell r="C372" t="str">
            <v>UK HealthCare Good Samaritan Hospital</v>
          </cell>
          <cell r="D372" t="str">
            <v>UK HealthCare Good Samaritan Hospital</v>
          </cell>
        </row>
        <row r="373">
          <cell r="A373" t="str">
            <v>9127</v>
          </cell>
          <cell r="B373">
            <v>9127</v>
          </cell>
          <cell r="C373" t="str">
            <v>1101 S. Limestone</v>
          </cell>
          <cell r="D373" t="str">
            <v>1101 S. Limestone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9853</v>
          </cell>
          <cell r="B375">
            <v>9853</v>
          </cell>
          <cell r="C375" t="str">
            <v>Shriners Hospitals for Children Medical Center - Lexington</v>
          </cell>
          <cell r="D375" t="str">
            <v>Shriners Hospitals for Children Medical Center</v>
          </cell>
        </row>
        <row r="376">
          <cell r="A376" t="str">
            <v>9854</v>
          </cell>
          <cell r="B376">
            <v>9854</v>
          </cell>
          <cell r="C376" t="str">
            <v>Anthropology Research Building</v>
          </cell>
          <cell r="D376" t="str">
            <v>Anthropology Research Building</v>
          </cell>
        </row>
        <row r="377">
          <cell r="A377" t="str">
            <v>9925</v>
          </cell>
        </row>
        <row r="378">
          <cell r="A378" t="str">
            <v>9983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I6" sqref="I6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7" t="s">
        <v>75</v>
      </c>
      <c r="C1" s="77"/>
      <c r="F1" s="68" t="s">
        <v>10</v>
      </c>
      <c r="G1" s="18">
        <v>42430</v>
      </c>
      <c r="J1" s="70" t="s">
        <v>34</v>
      </c>
      <c r="K1" s="70" t="s">
        <v>35</v>
      </c>
      <c r="L1" s="19"/>
      <c r="M1" s="19"/>
      <c r="N1" s="19"/>
      <c r="O1" s="20" t="s">
        <v>36</v>
      </c>
      <c r="P1" s="21" t="s">
        <v>48</v>
      </c>
    </row>
    <row r="2" spans="1:16" ht="16.5" thickBot="1" x14ac:dyDescent="0.3">
      <c r="A2" s="67" t="s">
        <v>8</v>
      </c>
      <c r="B2" s="78" t="str">
        <f>VLOOKUP(B1,BuildingList!A:B,2,FALSE)</f>
        <v>Grehan Journalism Building</v>
      </c>
      <c r="C2" s="78"/>
      <c r="F2" s="69" t="s">
        <v>12</v>
      </c>
      <c r="G2" s="22" t="s">
        <v>70</v>
      </c>
      <c r="J2" s="15">
        <f>G35-J35</f>
        <v>1</v>
      </c>
      <c r="K2" s="15">
        <f>H35-M35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37</v>
      </c>
      <c r="K5" s="73" t="s">
        <v>38</v>
      </c>
      <c r="L5" s="73" t="s">
        <v>39</v>
      </c>
      <c r="M5" s="73" t="s">
        <v>40</v>
      </c>
      <c r="N5" s="73" t="s">
        <v>38</v>
      </c>
      <c r="O5" s="73" t="s">
        <v>39</v>
      </c>
    </row>
    <row r="6" spans="1:16" s="41" customFormat="1" ht="15.75" thickTop="1" x14ac:dyDescent="0.25">
      <c r="A6" s="48" t="s">
        <v>76</v>
      </c>
      <c r="B6" s="48" t="s">
        <v>77</v>
      </c>
      <c r="C6" s="42" t="s">
        <v>21</v>
      </c>
      <c r="D6" s="41" t="s">
        <v>6</v>
      </c>
      <c r="E6" s="50"/>
      <c r="F6" s="50"/>
      <c r="G6" s="50" t="s">
        <v>3</v>
      </c>
      <c r="H6" s="41" t="s">
        <v>13</v>
      </c>
      <c r="I6" s="42"/>
      <c r="J6" s="59">
        <f>IF(G6="No Change","N/A",IF(G6="New Tag Required",Lookup!F:F,IF(G6="Remove Old Tag",Lookup!F:F,IF(G6="N/A","N/A",""))))</f>
        <v>0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/>
      <c r="B7" s="48"/>
      <c r="C7" s="42"/>
      <c r="E7" s="50"/>
      <c r="F7" s="50"/>
      <c r="G7" s="50"/>
      <c r="I7" s="42"/>
      <c r="J7" s="59" t="str">
        <f>IF(G7="No Change","N/A",IF(G7="New Tag Required",Lookup!F:F,IF(G7="Remove Old Tag",Lookup!F:F,IF(G7="N/A","N/A",""))))</f>
        <v/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25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4" t="s">
        <v>46</v>
      </c>
      <c r="H34" s="75" t="s">
        <v>47</v>
      </c>
      <c r="J34" s="76" t="s">
        <v>41</v>
      </c>
      <c r="K34" s="10"/>
      <c r="L34" s="10"/>
      <c r="M34" s="76" t="s">
        <v>42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1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B2" sqref="B2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0042</v>
      </c>
      <c r="C1" s="39"/>
      <c r="D1" s="17" t="s">
        <v>10</v>
      </c>
      <c r="E1" s="40">
        <f>'KD Changes'!G1</f>
        <v>42430</v>
      </c>
    </row>
    <row r="2" spans="1:10" ht="15" customHeight="1" x14ac:dyDescent="0.25">
      <c r="A2" s="43" t="s">
        <v>8</v>
      </c>
      <c r="B2" s="44" t="str">
        <f>VLOOKUP(B1,[1]BuildingList!A:B,2,FALSE)</f>
        <v>Grehan Journalism Building</v>
      </c>
      <c r="C2" s="45"/>
      <c r="D2" s="46" t="s">
        <v>12</v>
      </c>
      <c r="E2" s="47" t="str">
        <f>'KD Changes'!G2</f>
        <v>Suzanna Bentley</v>
      </c>
    </row>
    <row r="5" spans="1:10" s="29" customFormat="1" ht="24" customHeight="1" thickBot="1" x14ac:dyDescent="0.3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.75" thickTop="1" x14ac:dyDescent="0.25">
      <c r="B6" s="42"/>
      <c r="G6" s="29"/>
      <c r="H6" s="29"/>
      <c r="I6" s="41"/>
      <c r="J6" s="41"/>
    </row>
    <row r="7" spans="1:10" x14ac:dyDescent="0.25">
      <c r="A7" s="41"/>
      <c r="B7" s="41"/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25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25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25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25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25">
      <c r="C6" t="s">
        <v>59</v>
      </c>
      <c r="D6" s="8" t="s">
        <v>57</v>
      </c>
      <c r="E6" s="7" t="s">
        <v>33</v>
      </c>
    </row>
    <row r="7" spans="1:7" x14ac:dyDescent="0.25">
      <c r="C7" t="s">
        <v>74</v>
      </c>
      <c r="E7" s="7" t="s">
        <v>28</v>
      </c>
    </row>
    <row r="8" spans="1:7" x14ac:dyDescent="0.25">
      <c r="E8" s="7" t="s">
        <v>72</v>
      </c>
    </row>
    <row r="9" spans="1:7" x14ac:dyDescent="0.25">
      <c r="E9" s="7" t="s">
        <v>30</v>
      </c>
    </row>
    <row r="10" spans="1:7" s="1" customFormat="1" x14ac:dyDescent="0.25">
      <c r="E10" s="36" t="s">
        <v>49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52</v>
      </c>
    </row>
    <row r="15" spans="1:7" x14ac:dyDescent="0.25">
      <c r="E15" s="36" t="s">
        <v>50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25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25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25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25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25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25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25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25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25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25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25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25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25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25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25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25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25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25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25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25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25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25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25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25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25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25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25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25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25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25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25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25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25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25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25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25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25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25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25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25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25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25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25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25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25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25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25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25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25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25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25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25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25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25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25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25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25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25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25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25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25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25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25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25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25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25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25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25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25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25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25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25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25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25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25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25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25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25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25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25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25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25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25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25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25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25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25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25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25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25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25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25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25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25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25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25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25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25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25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25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25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25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25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25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25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25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25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25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25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25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25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25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25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25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25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25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25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25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25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25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25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25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25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25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25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25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25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25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25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25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25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25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25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25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25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25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25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25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25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25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25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25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25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25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25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25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25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25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25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25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25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25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25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25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25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25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25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25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25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25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25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25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25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25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25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25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25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25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25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25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25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25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25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25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25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25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25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25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25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25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25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25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25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25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25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25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25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25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25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25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25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25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25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25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25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25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25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25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25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25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25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25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25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25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25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25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25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25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25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25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25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25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25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25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25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25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25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25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25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25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25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25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25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25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25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25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25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25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25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25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25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25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25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25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25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25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25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25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25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25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25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25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25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25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25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25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25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25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25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25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25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25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25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25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25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25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25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25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25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25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25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25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25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25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25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25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25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25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25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25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25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25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25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25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25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25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25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25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25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25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25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25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25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25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25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25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25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25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25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25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25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25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25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25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25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25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25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25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25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25">
      <c r="A368" s="2" t="str">
        <f>([3]UKBuilding_List!A368)</f>
        <v>0679</v>
      </c>
      <c r="B368" s="3" t="str">
        <f>VLOOKUP(A368,[3]UKBuilding_List!$A$1:$D$376,3,FALSE)</f>
        <v>Research Building #2</v>
      </c>
      <c r="C368" s="1"/>
    </row>
    <row r="369" spans="1:3" x14ac:dyDescent="0.25">
      <c r="A369" s="2" t="str">
        <f>([3]UKBuilding_List!A369)</f>
        <v>0683</v>
      </c>
      <c r="B369" s="3" t="str">
        <f>VLOOKUP(A369,[3]UKBuilding_List!$A$1:$D$376,3,FALSE)</f>
        <v>139 State St</v>
      </c>
      <c r="C369" s="1"/>
    </row>
    <row r="370" spans="1:3" x14ac:dyDescent="0.25">
      <c r="A370" s="2">
        <f>([3]UKBuilding_List!A370)</f>
        <v>1200</v>
      </c>
      <c r="B370" s="3" t="str">
        <f>VLOOKUP(A370,[3]UKBuilding_List!$A$1:$D$376,3,FALSE)</f>
        <v>Electric Substation #1</v>
      </c>
      <c r="C370" s="1"/>
    </row>
    <row r="371" spans="1:3" x14ac:dyDescent="0.25">
      <c r="A371" s="2">
        <f>([3]UKBuilding_List!A371)</f>
        <v>1201</v>
      </c>
      <c r="B371" s="3" t="str">
        <f>VLOOKUP(A371,[3]UKBuilding_List!$A$1:$D$376,3,FALSE)</f>
        <v>Electric Substation #3</v>
      </c>
      <c r="C371" s="1"/>
    </row>
    <row r="372" spans="1:3" x14ac:dyDescent="0.25">
      <c r="A372" s="2" t="str">
        <f>([3]UKBuilding_List!A372)</f>
        <v>8633</v>
      </c>
      <c r="B372" s="3" t="str">
        <f>VLOOKUP(A372,[3]UKBuilding_List!$A$1:$D$376,3,FALSE)</f>
        <v>UK HealthCare Good Samaritan Hospital</v>
      </c>
      <c r="C372" s="1"/>
    </row>
    <row r="373" spans="1:3" x14ac:dyDescent="0.25">
      <c r="A373" s="2" t="str">
        <f>([3]UKBuilding_List!A373)</f>
        <v>9127</v>
      </c>
      <c r="B373" s="3" t="str">
        <f>VLOOKUP(A373,[3]UKBuilding_List!$A$1:$D$376,3,FALSE)</f>
        <v>1101 S. Limestone</v>
      </c>
      <c r="C373" s="1"/>
    </row>
    <row r="374" spans="1:3" x14ac:dyDescent="0.25">
      <c r="A374" s="2">
        <f>([3]UKBuilding_List!A374)</f>
        <v>9813</v>
      </c>
      <c r="B374" s="3" t="str">
        <f>VLOOKUP(A374,[3]UKBuilding_List!$A$1:$D$376,3,FALSE)</f>
        <v>Child Development Center of the Bluegrass, Inc.</v>
      </c>
      <c r="C374" s="1"/>
    </row>
    <row r="375" spans="1:3" x14ac:dyDescent="0.25">
      <c r="A375" s="2" t="str">
        <f>([3]UKBuilding_List!A375)</f>
        <v>9853</v>
      </c>
      <c r="B375" s="3" t="str">
        <f>VLOOKUP(A375,[3]UKBuilding_List!$A$1:$D$376,3,FALSE)</f>
        <v>Shriners Hospitals for Children Medical Center - Lexington</v>
      </c>
      <c r="C375" s="1"/>
    </row>
    <row r="376" spans="1:3" x14ac:dyDescent="0.25">
      <c r="A376" s="2" t="str">
        <f>([3]UKBuilding_List!A376)</f>
        <v>9854</v>
      </c>
      <c r="B376" s="3" t="str">
        <f>VLOOKUP(A376,[3]UKBuilding_List!$A$1:$D$376,3,FALSE)</f>
        <v>Anthropology Research Building</v>
      </c>
      <c r="C376" s="1"/>
    </row>
    <row r="377" spans="1:3" x14ac:dyDescent="0.25">
      <c r="A377" s="2" t="str">
        <f>([3]UKBuilding_List!A377)</f>
        <v>9925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9983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25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2016-03-02T20:43:57Z</dcterms:modified>
</cp:coreProperties>
</file>