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Changes'!$A$1:$H$27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7" i="1" l="1"/>
  <c r="J7" i="1"/>
  <c r="J6" i="1" l="1"/>
  <c r="E2" i="4" l="1"/>
  <c r="B2" i="4" l="1"/>
  <c r="M8" i="1" l="1"/>
  <c r="M9" i="1"/>
  <c r="M12" i="1"/>
  <c r="M13" i="1"/>
  <c r="M14" i="1"/>
  <c r="M15" i="1"/>
  <c r="M16" i="1"/>
  <c r="M6" i="1"/>
  <c r="J8" i="1"/>
  <c r="J9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<sst xmlns="http://schemas.openxmlformats.org/spreadsheetml/2006/main" count="169" uniqueCount="102">
  <si>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</si>
  <si>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</si>
  <si>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</si>
  <si>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</si>
  <si>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</si>
  <si>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</si>
  <si>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</si>
  <si>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</si>
  <si>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</si>
  <si>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</si>
  <si>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</si>
  <si>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</si>
  <si>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</si>
  <si>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</si>
  <si>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</si>
  <si>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</si>
  <si>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</si>
  <si>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</si>
  <si>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</si>
  <si>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</si>
  <si>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</si>
  <si>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</si>
  <si>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</si>
  <si>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</si>
  <si>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</si>
  <si>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</si>
  <si>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</si>
  <si>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</si>
  <si>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</si>
  <si>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</si>
  <si>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</si>
  <si>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</si>
  <si>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</si>
  <si>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</si>
  <si>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</si>
  <si>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</si>
  <si>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</si>
  <si>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</si>
  <si>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</si>
  <si>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</si>
  <si>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</si>
  <si>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</si>
  <si>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</si>
  <si>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</si>
  <si>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</si>
  <si>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</si>
  <si>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</si>
  <si>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</si>
  <si>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</si>
  <si>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</si>
  <si>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</si>
  <si>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</si>
  <si>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</si>
  <si>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</si>
  <si>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</si>
  <si>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</si>
  <si>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</si>
  <si>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</si>
  <si>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</si>
  <si>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</si>
  <si>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</si>
  <si>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</si>
  <si>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</si>
  <si>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</si>
  <si>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</si>
  <si>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</si>
  <si>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</si>
  <si>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</si>
  <si>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</si>
  <si>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</si>
  <si>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</si>
  <si>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</si>
  <si>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</si>
  <si>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0025</t>
  </si>
  <si>
    <t>0041</t>
  </si>
  <si>
    <t>00</t>
  </si>
  <si>
    <t>001</t>
  </si>
  <si>
    <t>001B</t>
  </si>
  <si>
    <t>009</t>
  </si>
  <si>
    <t>009A</t>
  </si>
  <si>
    <t>009B</t>
  </si>
  <si>
    <t>LX-0041-00-01</t>
  </si>
  <si>
    <t>PENCE HALL - Room 001</t>
  </si>
  <si>
    <t>LX-0041-00-01B</t>
  </si>
  <si>
    <t>PENCE HALL - Room 001B</t>
  </si>
  <si>
    <t>LX-0041-00-09</t>
  </si>
  <si>
    <t>PENCE HALL - Room 009</t>
  </si>
  <si>
    <t>LX-0041-00-09A</t>
  </si>
  <si>
    <t>PENCE HALL - Room 009A</t>
  </si>
  <si>
    <t>LX-0041-00-09B</t>
  </si>
  <si>
    <t>PENCE HALL - Room 009B</t>
  </si>
  <si>
    <t>LX-0041-00-09C</t>
  </si>
  <si>
    <t>Change Sqft</t>
  </si>
  <si>
    <t>009C</t>
  </si>
  <si>
    <t>Reno with added fire curtain</t>
  </si>
  <si>
    <t>Corridor (change room function from Custodial)</t>
  </si>
  <si>
    <t>Corridor</t>
  </si>
  <si>
    <t>Restroom (ADA)</t>
  </si>
  <si>
    <t>Coffee Bar (includes closet with cabinet door)</t>
  </si>
  <si>
    <t>PENCE HALL - Room 009C</t>
  </si>
  <si>
    <t>0006</t>
  </si>
  <si>
    <t>0009D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</si>
</sst>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0" fontId="0" fillId="0" borderId="0" xfId="0" applyFont="1" applyFill="1" applyProtection="1">
      <protection locked="0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0" fontId="0" fillId="34" borderId="10" xfId="0" applyFont="1" applyFill="1" applyBorder="1" applyAlignment="1" applyProtection="1">
      <alignment horizontal="center" vertical="center" wrapText="1"/>
      <protection locked="0"/>
    </xf>
    <xf numFmtId="0" fontId="16" fillId="33" borderId="13" xfId="0" applyFont="1" applyFill="1" applyBorder="1" applyAlignment="1" applyProtection="1">
      <alignment horizontal="center" vertical="center" wrapText="1"/>
      <protection locked="0"/>
    </xf>
    <xf numFmtId="0" fontId="0" fillId="34" borderId="1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wrapText="1"/>
      <protection locked="0"/>
    </xf>
    <xf numFmtId="0" fontId="0" fillId="36" borderId="18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34" borderId="10" xfId="0" applyFont="1" applyFill="1" applyBorder="1" applyAlignment="1" applyProtection="1">
      <alignment horizontal="center" wrapText="1"/>
    </xf>
    <xf numFmtId="0" fontId="0" fillId="0" borderId="0" xfId="0" quotePrefix="1" applyFont="1" applyProtection="1"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H13" sqref="H13"/>
    </sheetView>
  </sheetViews>
  <sheetFormatPr defaultColWidth="9.140625" defaultRowHeight="15" x14ac:dyDescent="0.25"/>
  <cols>
    <col min="1" max="1" width="12.5703125" style="43" bestFit="1" customWidth="1"/>
    <col min="2" max="2" width="7.42578125" style="22" bestFit="1" customWidth="1"/>
    <col min="3" max="3" width="24" style="16" customWidth="1"/>
    <col min="4" max="6" width="8.7109375" style="16" customWidth="1"/>
    <col min="7" max="7" width="20.140625" style="16" customWidth="1"/>
    <col min="8" max="8" width="18.5703125" style="16" customWidth="1"/>
    <col min="9" max="9" width="56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s="80" customFormat="1" ht="75" customHeight="1" x14ac:dyDescent="0.25">
      <c r="A1" s="76" t="s">
        <v>7</v>
      </c>
      <c r="B1" s="83" t="s">
        <v>74</v>
      </c>
      <c r="C1" s="83"/>
      <c r="F1" s="81" t="s">
        <v>10</v>
      </c>
      <c r="G1" s="77">
        <v>43468</v>
      </c>
      <c r="J1" s="60" t="s">
        <v>33</v>
      </c>
      <c r="K1" s="60" t="s">
        <v>34</v>
      </c>
      <c r="L1" s="17"/>
      <c r="M1" s="17"/>
      <c r="N1" s="17"/>
      <c r="O1" s="78" t="s">
        <v>35</v>
      </c>
      <c r="P1" s="79" t="s">
        <v>47</v>
      </c>
    </row>
    <row r="2" spans="1:16" ht="16.5" thickBot="1" x14ac:dyDescent="0.3">
      <c r="A2" s="58" t="s">
        <v>8</v>
      </c>
      <c r="B2" s="84" t="str">
        <f>VLOOKUP(B1,BuildingList!A:B,2,FALSE)</f>
        <v>Pence Hall</v>
      </c>
      <c r="C2" s="84"/>
      <c r="F2" s="59" t="s">
        <v>12</v>
      </c>
      <c r="G2" s="18" t="s">
        <v>58</v>
      </c>
      <c r="J2" s="15">
        <f>G19-J19</f>
        <v>6</v>
      </c>
      <c r="K2" s="15">
        <f>H19-M19</f>
        <v>6</v>
      </c>
      <c r="L2" s="19"/>
      <c r="M2" s="19"/>
      <c r="N2" s="19"/>
      <c r="O2" s="20"/>
      <c r="P2" s="21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5" customFormat="1" ht="45.75" thickBot="1" x14ac:dyDescent="0.3">
      <c r="A5" s="74" t="s">
        <v>19</v>
      </c>
      <c r="B5" s="74" t="s">
        <v>14</v>
      </c>
      <c r="C5" s="61" t="s">
        <v>9</v>
      </c>
      <c r="D5" s="61" t="s">
        <v>4</v>
      </c>
      <c r="E5" s="61" t="s">
        <v>1</v>
      </c>
      <c r="F5" s="61" t="s">
        <v>11</v>
      </c>
      <c r="G5" s="61" t="s">
        <v>15</v>
      </c>
      <c r="H5" s="61" t="s">
        <v>16</v>
      </c>
      <c r="I5" s="61" t="s">
        <v>17</v>
      </c>
      <c r="J5" s="61" t="s">
        <v>36</v>
      </c>
      <c r="K5" s="61" t="s">
        <v>37</v>
      </c>
      <c r="L5" s="61" t="s">
        <v>38</v>
      </c>
      <c r="M5" s="61" t="s">
        <v>39</v>
      </c>
      <c r="N5" s="61" t="s">
        <v>37</v>
      </c>
      <c r="O5" s="61" t="s">
        <v>38</v>
      </c>
    </row>
    <row r="6" spans="1:16" s="37" customFormat="1" ht="15.75" thickTop="1" x14ac:dyDescent="0.25">
      <c r="A6" s="67" t="s">
        <v>76</v>
      </c>
      <c r="B6" s="67" t="s">
        <v>75</v>
      </c>
      <c r="C6" s="38" t="s">
        <v>22</v>
      </c>
      <c r="D6" s="37" t="s">
        <v>5</v>
      </c>
      <c r="E6" s="45">
        <v>660</v>
      </c>
      <c r="F6" s="45">
        <v>632</v>
      </c>
      <c r="G6" s="45" t="s">
        <v>3</v>
      </c>
      <c r="H6" s="37" t="s">
        <v>18</v>
      </c>
      <c r="I6" s="38" t="s">
        <v>96</v>
      </c>
      <c r="J6" s="54">
        <f>IF(G6="No Change","N/A",IF(G6="New Tag Required",Lookup!F:F,IF(G6="Remove Old Tag",Lookup!F:F,IF(G6="N/A","N/A",""))))</f>
        <v>0</v>
      </c>
      <c r="K6" s="55"/>
      <c r="L6" s="43"/>
      <c r="M6" s="54" t="str">
        <f>IF(H6="No Change","N/A",IF(H6="New Tag Required",Lookup!F:F,IF(H6="Remove Old Sign",Lookup!F:F,IF(H6="N/A","N/A",""))))</f>
        <v/>
      </c>
      <c r="N6" s="55"/>
      <c r="O6" s="54"/>
    </row>
    <row r="7" spans="1:16" s="37" customFormat="1" ht="15" customHeight="1" x14ac:dyDescent="0.25">
      <c r="A7" s="67" t="s">
        <v>77</v>
      </c>
      <c r="B7" s="67" t="s">
        <v>75</v>
      </c>
      <c r="C7" s="38" t="s">
        <v>22</v>
      </c>
      <c r="D7" s="37" t="s">
        <v>5</v>
      </c>
      <c r="E7" s="45">
        <v>404</v>
      </c>
      <c r="F7" s="45">
        <v>402</v>
      </c>
      <c r="G7" s="45" t="s">
        <v>3</v>
      </c>
      <c r="H7" s="37" t="s">
        <v>18</v>
      </c>
      <c r="I7" s="38" t="s">
        <v>94</v>
      </c>
      <c r="J7" s="54">
        <f>IF(G7="No Change","N/A",IF(G7="New Tag Required",Lookup!F:F,IF(G7="Remove Old Tag",Lookup!F:F,IF(G7="N/A","N/A",""))))</f>
        <v>0</v>
      </c>
      <c r="K7" s="55"/>
      <c r="L7" s="43"/>
      <c r="M7" s="54" t="str">
        <f>IF(H7="No Change","N/A",IF(H7="New Tag Required",Lookup!F:F,IF(H7="Remove Old Sign",Lookup!F:F,IF(H7="N/A","N/A",""))))</f>
        <v/>
      </c>
      <c r="N7" s="55"/>
      <c r="O7" s="54"/>
    </row>
    <row r="8" spans="1:16" s="37" customFormat="1" ht="15" customHeight="1" x14ac:dyDescent="0.25">
      <c r="A8" s="67" t="s">
        <v>78</v>
      </c>
      <c r="B8" s="67" t="s">
        <v>75</v>
      </c>
      <c r="C8" s="38" t="s">
        <v>22</v>
      </c>
      <c r="D8" s="37" t="s">
        <v>5</v>
      </c>
      <c r="E8" s="45">
        <v>45</v>
      </c>
      <c r="F8" s="45">
        <v>167</v>
      </c>
      <c r="G8" s="45" t="s">
        <v>3</v>
      </c>
      <c r="H8" s="37" t="s">
        <v>18</v>
      </c>
      <c r="I8" s="38" t="s">
        <v>95</v>
      </c>
      <c r="J8" s="54">
        <f>IF(G8="No Change","N/A",IF(G8="New Tag Required",Lookup!F:F,IF(G8="Remove Old Tag",Lookup!F:F,IF(G8="N/A","N/A",""))))</f>
        <v>0</v>
      </c>
      <c r="K8" s="55"/>
      <c r="L8" s="43"/>
      <c r="M8" s="54" t="str">
        <f>IF(H8="No Change","N/A",IF(H8="New Tag Required",Lookup!F:F,IF(H8="Remove Old Sign",Lookup!F:F,IF(H8="N/A","N/A",""))))</f>
        <v/>
      </c>
      <c r="N8" s="55"/>
      <c r="O8" s="54"/>
    </row>
    <row r="9" spans="1:16" s="37" customFormat="1" x14ac:dyDescent="0.25">
      <c r="A9" s="67" t="s">
        <v>79</v>
      </c>
      <c r="B9" s="67" t="s">
        <v>75</v>
      </c>
      <c r="C9" s="38" t="s">
        <v>22</v>
      </c>
      <c r="D9" s="37" t="s">
        <v>5</v>
      </c>
      <c r="E9" s="45">
        <v>119</v>
      </c>
      <c r="F9" s="45">
        <v>54</v>
      </c>
      <c r="G9" s="45" t="s">
        <v>3</v>
      </c>
      <c r="H9" s="37" t="s">
        <v>18</v>
      </c>
      <c r="I9" s="38" t="s">
        <v>97</v>
      </c>
      <c r="J9" s="54">
        <f>IF(G9="No Change","N/A",IF(G9="New Tag Required",Lookup!F:F,IF(G9="Remove Old Tag",Lookup!F:F,IF(G9="N/A","N/A",""))))</f>
        <v>0</v>
      </c>
      <c r="K9" s="55"/>
      <c r="L9" s="43"/>
      <c r="M9" s="54" t="str">
        <f>IF(H9="No Change","N/A",IF(H9="New Tag Required",Lookup!F:F,IF(H9="Remove Old Sign",Lookup!F:F,IF(H9="N/A","N/A",""))))</f>
        <v/>
      </c>
      <c r="N9" s="55"/>
      <c r="O9" s="54"/>
    </row>
    <row r="10" spans="1:16" s="37" customFormat="1" x14ac:dyDescent="0.25">
      <c r="A10" s="67" t="s">
        <v>80</v>
      </c>
      <c r="B10" s="67" t="s">
        <v>75</v>
      </c>
      <c r="C10" s="38" t="s">
        <v>49</v>
      </c>
      <c r="D10" s="37" t="s">
        <v>5</v>
      </c>
      <c r="E10" s="45">
        <v>35</v>
      </c>
      <c r="F10" s="45">
        <v>56</v>
      </c>
      <c r="G10" s="45" t="s">
        <v>3</v>
      </c>
      <c r="H10" s="37" t="s">
        <v>18</v>
      </c>
      <c r="I10" s="38" t="s">
        <v>97</v>
      </c>
      <c r="J10" s="54"/>
      <c r="K10" s="55"/>
      <c r="L10" s="43"/>
      <c r="M10" s="54"/>
      <c r="N10" s="55"/>
      <c r="O10" s="54"/>
    </row>
    <row r="11" spans="1:16" s="37" customFormat="1" x14ac:dyDescent="0.25">
      <c r="A11" s="82" t="s">
        <v>93</v>
      </c>
      <c r="B11" s="67" t="s">
        <v>75</v>
      </c>
      <c r="C11" s="38" t="s">
        <v>24</v>
      </c>
      <c r="D11" s="37" t="s">
        <v>5</v>
      </c>
      <c r="E11" s="45">
        <v>123</v>
      </c>
      <c r="F11" s="45">
        <v>87</v>
      </c>
      <c r="G11" s="45" t="s">
        <v>3</v>
      </c>
      <c r="H11" s="37" t="s">
        <v>18</v>
      </c>
      <c r="I11" s="38" t="s">
        <v>98</v>
      </c>
      <c r="J11" s="54"/>
      <c r="K11" s="56"/>
      <c r="L11" s="38"/>
      <c r="M11" s="54"/>
      <c r="N11" s="56"/>
      <c r="O11" s="38"/>
    </row>
    <row r="12" spans="1:16" s="37" customFormat="1" x14ac:dyDescent="0.25">
      <c r="A12" s="43" t="s">
        <v>100</v>
      </c>
      <c r="B12" s="43" t="s">
        <v>75</v>
      </c>
      <c r="C12" s="38" t="s">
        <v>71</v>
      </c>
      <c r="D12" s="37" t="s">
        <v>5</v>
      </c>
      <c r="E12" s="45">
        <v>164</v>
      </c>
      <c r="F12" s="46">
        <v>166</v>
      </c>
      <c r="G12" s="45" t="s">
        <v>13</v>
      </c>
      <c r="H12" s="37" t="s">
        <v>13</v>
      </c>
      <c r="I12" s="38"/>
      <c r="J12" s="54" t="str">
        <f>IF(G12="No Change","N/A",IF(G12="New Tag Required",Lookup!F:F,IF(G12="Remove Old Tag",Lookup!F:F,IF(G12="N/A","N/A",""))))</f>
        <v>N/A</v>
      </c>
      <c r="K12" s="56"/>
      <c r="L12" s="38"/>
      <c r="M12" s="54" t="str">
        <f>IF(H12="No Change","N/A",IF(H12="New Tag Required",Lookup!F:F,IF(H12="Remove Old Sign",Lookup!F:F,IF(H12="N/A","N/A",""))))</f>
        <v>N/A</v>
      </c>
      <c r="N12" s="56"/>
      <c r="O12" s="38"/>
    </row>
    <row r="13" spans="1:16" s="37" customFormat="1" ht="30" x14ac:dyDescent="0.25">
      <c r="A13" s="44" t="s">
        <v>101</v>
      </c>
      <c r="B13" s="43" t="s">
        <v>75</v>
      </c>
      <c r="C13" s="38" t="s">
        <v>52</v>
      </c>
      <c r="D13" s="37" t="s">
        <v>5</v>
      </c>
      <c r="E13" s="45">
        <v>46</v>
      </c>
      <c r="F13" s="45">
        <v>0</v>
      </c>
      <c r="G13" s="45" t="s">
        <v>13</v>
      </c>
      <c r="H13" s="37" t="s">
        <v>13</v>
      </c>
      <c r="I13" s="38"/>
      <c r="J13" s="54" t="str">
        <f>IF(G13="No Change","N/A",IF(G13="New Tag Required",Lookup!F:F,IF(G13="Remove Old Tag",Lookup!F:F,IF(G13="N/A","N/A",""))))</f>
        <v>N/A</v>
      </c>
      <c r="K13" s="57"/>
      <c r="M13" s="54" t="str">
        <f>IF(H13="No Change","N/A",IF(H13="New Tag Required",Lookup!F:F,IF(H13="Remove Old Sign",Lookup!F:F,IF(H13="N/A","N/A",""))))</f>
        <v>N/A</v>
      </c>
      <c r="N13" s="57"/>
    </row>
    <row r="14" spans="1:16" x14ac:dyDescent="0.25">
      <c r="A14" s="51"/>
      <c r="C14" s="11"/>
      <c r="E14" s="26"/>
      <c r="F14" s="26"/>
      <c r="G14" s="26"/>
      <c r="J14" s="10" t="str">
        <f>IF(G14="No Change","N/A",IF(G14="New Tag Required",Lookup!F:F,IF(G14="Remove Old Tag",Lookup!F:F,IF(G14="N/A","N/A",""))))</f>
        <v/>
      </c>
      <c r="K14" s="28"/>
      <c r="M14" s="10" t="str">
        <f>IF(H14="No Change","N/A",IF(H14="New Tag Required",Lookup!F:F,IF(H14="Remove Old Sign",Lookup!F:F,IF(H14="N/A","N/A",""))))</f>
        <v/>
      </c>
      <c r="N14" s="28"/>
    </row>
    <row r="15" spans="1:16" x14ac:dyDescent="0.25">
      <c r="A15" s="51"/>
      <c r="C15" s="11"/>
      <c r="E15" s="26"/>
      <c r="F15" s="26"/>
      <c r="G15" s="26"/>
      <c r="J15" s="10" t="str">
        <f>IF(G15="No Change","N/A",IF(G15="New Tag Required",Lookup!F:F,IF(G15="Remove Old Tag",Lookup!F:F,IF(G15="N/A","N/A",""))))</f>
        <v/>
      </c>
      <c r="K15" s="28"/>
      <c r="M15" s="10" t="str">
        <f>IF(H15="No Change","N/A",IF(H15="New Tag Required",Lookup!F:F,IF(H15="Remove Old Sign",Lookup!F:F,IF(H15="N/A","N/A",""))))</f>
        <v/>
      </c>
      <c r="N15" s="28"/>
    </row>
    <row r="16" spans="1:16" x14ac:dyDescent="0.25">
      <c r="A16" s="51"/>
      <c r="C16" s="11"/>
      <c r="E16" s="26"/>
      <c r="F16" s="26"/>
      <c r="G16" s="26"/>
      <c r="J16" s="10" t="str">
        <f>IF(G16="No Change","N/A",IF(G16="New Tag Required",Lookup!F:F,IF(G16="Remove Old Tag",Lookup!F:F,IF(G16="N/A","N/A",""))))</f>
        <v/>
      </c>
      <c r="K16" s="28"/>
      <c r="M16" s="10" t="str">
        <f>IF(H16="No Change","N/A",IF(H16="New Tag Required",Lookup!F:F,IF(H16="Remove Old Sign",Lookup!F:F,IF(H16="N/A","N/A",""))))</f>
        <v/>
      </c>
      <c r="N16" s="28"/>
    </row>
    <row r="17" spans="1:14" ht="15.75" thickBot="1" x14ac:dyDescent="0.3">
      <c r="A17" s="51"/>
      <c r="C17" s="11"/>
      <c r="E17" s="26"/>
      <c r="F17" s="26"/>
      <c r="G17" s="26"/>
      <c r="K17" s="28"/>
      <c r="N17" s="28"/>
    </row>
    <row r="18" spans="1:14" ht="45" x14ac:dyDescent="0.25">
      <c r="A18" s="51"/>
      <c r="C18" s="11"/>
      <c r="E18" s="26"/>
      <c r="F18" s="26"/>
      <c r="G18" s="62" t="s">
        <v>45</v>
      </c>
      <c r="H18" s="63" t="s">
        <v>46</v>
      </c>
      <c r="J18" s="64" t="s">
        <v>40</v>
      </c>
      <c r="K18" s="10"/>
      <c r="L18" s="10"/>
      <c r="M18" s="64" t="s">
        <v>41</v>
      </c>
    </row>
    <row r="19" spans="1:14" ht="15.75" thickBot="1" x14ac:dyDescent="0.3">
      <c r="A19" s="51"/>
      <c r="C19" s="11"/>
      <c r="E19" s="26"/>
      <c r="F19" s="26"/>
      <c r="G19" s="14">
        <f>COUNTIF(G6:G18,"New Tag Required")</f>
        <v>6</v>
      </c>
      <c r="H19" s="13">
        <f>COUNTIF(H6:H18,"New Sign Required")</f>
        <v>6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1"/>
      <c r="C20" s="11"/>
      <c r="E20" s="26"/>
      <c r="F20" s="26"/>
      <c r="G20" s="26"/>
    </row>
    <row r="21" spans="1:14" x14ac:dyDescent="0.25">
      <c r="A21" s="51"/>
      <c r="C21" s="11"/>
      <c r="E21" s="26"/>
      <c r="F21" s="26"/>
      <c r="G21" s="26"/>
    </row>
    <row r="22" spans="1:14" x14ac:dyDescent="0.25">
      <c r="A22" s="51"/>
      <c r="C22" s="11"/>
      <c r="E22" s="26"/>
      <c r="F22" s="26"/>
      <c r="G22" s="26"/>
    </row>
    <row r="23" spans="1:14" x14ac:dyDescent="0.25">
      <c r="A23" s="51"/>
      <c r="C23" s="11"/>
      <c r="E23" s="26"/>
      <c r="F23" s="26"/>
      <c r="G23" s="26"/>
    </row>
    <row r="24" spans="1:14" x14ac:dyDescent="0.25">
      <c r="A24" s="51"/>
      <c r="C24" s="11"/>
      <c r="E24" s="26"/>
      <c r="F24" s="26"/>
      <c r="G24" s="26"/>
    </row>
    <row r="25" spans="1:14" x14ac:dyDescent="0.25">
      <c r="A25" s="51"/>
      <c r="C25" s="11"/>
      <c r="E25" s="26"/>
      <c r="F25" s="26"/>
      <c r="G25" s="26"/>
    </row>
    <row r="26" spans="1:14" x14ac:dyDescent="0.25">
      <c r="A26" s="51"/>
      <c r="C26" s="11"/>
      <c r="E26" s="26"/>
      <c r="F26" s="26"/>
      <c r="G26" s="26"/>
    </row>
    <row r="27" spans="1:14" x14ac:dyDescent="0.25">
      <c r="A27" s="52"/>
      <c r="C27" s="11"/>
      <c r="E27" s="26"/>
      <c r="F27" s="29"/>
      <c r="G27" s="26"/>
    </row>
    <row r="28" spans="1:14" x14ac:dyDescent="0.25">
      <c r="A28" s="52"/>
      <c r="C28" s="11"/>
      <c r="E28" s="26"/>
      <c r="F28" s="29"/>
      <c r="G28" s="26"/>
    </row>
    <row r="29" spans="1:14" x14ac:dyDescent="0.25">
      <c r="A29" s="52"/>
      <c r="C29" s="11"/>
      <c r="E29" s="26"/>
      <c r="F29" s="30"/>
      <c r="G29" s="26"/>
    </row>
    <row r="30" spans="1:14" x14ac:dyDescent="0.25">
      <c r="A30" s="51"/>
      <c r="C30" s="11"/>
      <c r="E30" s="26"/>
      <c r="F30" s="29"/>
      <c r="G30" s="26"/>
    </row>
    <row r="31" spans="1:14" x14ac:dyDescent="0.25">
      <c r="A31" s="51"/>
      <c r="C31" s="11"/>
      <c r="E31" s="26"/>
      <c r="F31" s="29"/>
      <c r="G31" s="26"/>
    </row>
    <row r="32" spans="1:14" x14ac:dyDescent="0.25">
      <c r="A32" s="53"/>
      <c r="C32" s="11"/>
      <c r="E32" s="26"/>
      <c r="F32" s="26"/>
      <c r="G32" s="26"/>
    </row>
    <row r="33" spans="1:7" x14ac:dyDescent="0.25">
      <c r="A33" s="53"/>
      <c r="C33" s="11"/>
      <c r="E33" s="26"/>
      <c r="F33" s="26"/>
      <c r="G33" s="26"/>
    </row>
    <row r="34" spans="1:7" x14ac:dyDescent="0.25">
      <c r="A34" s="53"/>
      <c r="C34" s="11"/>
      <c r="E34" s="26"/>
      <c r="F34" s="26"/>
      <c r="G34" s="26"/>
    </row>
    <row r="35" spans="1:7" x14ac:dyDescent="0.25">
      <c r="A35" s="53"/>
      <c r="C35" s="11"/>
      <c r="E35" s="26"/>
      <c r="F35" s="26"/>
      <c r="G35" s="26"/>
    </row>
    <row r="36" spans="1:7" x14ac:dyDescent="0.25">
      <c r="A36" s="53"/>
      <c r="C36" s="11"/>
      <c r="E36" s="26"/>
      <c r="F36" s="27"/>
      <c r="G36" s="26"/>
    </row>
    <row r="37" spans="1:7" x14ac:dyDescent="0.25">
      <c r="A37" s="53"/>
      <c r="C37" s="11"/>
      <c r="E37" s="26"/>
      <c r="F37" s="26"/>
      <c r="G37" s="26"/>
    </row>
    <row r="38" spans="1:7" x14ac:dyDescent="0.25">
      <c r="A38" s="53"/>
      <c r="C38" s="11"/>
      <c r="E38" s="26"/>
      <c r="F38" s="26"/>
      <c r="G38" s="26"/>
    </row>
    <row r="39" spans="1:7" x14ac:dyDescent="0.25">
      <c r="A39" s="51"/>
      <c r="C39" s="11"/>
      <c r="E39" s="26"/>
      <c r="F39" s="26"/>
      <c r="G39" s="26"/>
    </row>
    <row r="40" spans="1:7" x14ac:dyDescent="0.25">
      <c r="A40" s="51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2:G17">
    <cfRule type="containsText" dxfId="51" priority="158" operator="containsText" text="New Tag Required">
      <formula>NOT(ISERROR(SEARCH("New Tag Required",G12)))</formula>
    </cfRule>
  </conditionalFormatting>
  <conditionalFormatting sqref="D12:D84">
    <cfRule type="containsText" dxfId="50" priority="157" operator="containsText" text="Yes">
      <formula>NOT(ISERROR(SEARCH("Yes",D12)))</formula>
    </cfRule>
  </conditionalFormatting>
  <conditionalFormatting sqref="H24:H84 H185:H406 H12:H17">
    <cfRule type="containsText" dxfId="49" priority="145" operator="containsText" text="New Sign Required">
      <formula>NOT(ISERROR(SEARCH("New Sign Required",H12)))</formula>
    </cfRule>
  </conditionalFormatting>
  <conditionalFormatting sqref="G24:G84 G12:H17">
    <cfRule type="containsText" dxfId="48" priority="144" operator="containsText" text="Action Required">
      <formula>NOT(ISERROR(SEARCH("Action Required",G12)))</formula>
    </cfRule>
  </conditionalFormatting>
  <conditionalFormatting sqref="H24:H84">
    <cfRule type="containsText" dxfId="47" priority="143" operator="containsText" text="Action Required">
      <formula>NOT(ISERROR(SEARCH("Action Required",H24)))</formula>
    </cfRule>
  </conditionalFormatting>
  <conditionalFormatting sqref="G20:G23">
    <cfRule type="containsText" dxfId="46" priority="85" operator="containsText" text="New Tag Required">
      <formula>NOT(ISERROR(SEARCH("New Tag Required",G20)))</formula>
    </cfRule>
  </conditionalFormatting>
  <conditionalFormatting sqref="H20:H23">
    <cfRule type="containsText" dxfId="45" priority="83" operator="containsText" text="New Sign Required">
      <formula>NOT(ISERROR(SEARCH("New Sign Required",H20)))</formula>
    </cfRule>
  </conditionalFormatting>
  <conditionalFormatting sqref="G20:G23">
    <cfRule type="containsText" dxfId="44" priority="82" operator="containsText" text="Action Required">
      <formula>NOT(ISERROR(SEARCH("Action Required",G20)))</formula>
    </cfRule>
  </conditionalFormatting>
  <conditionalFormatting sqref="H20:H23">
    <cfRule type="containsText" dxfId="43" priority="81" operator="containsText" text="Action Required">
      <formula>NOT(ISERROR(SEARCH("Action Required",H20)))</formula>
    </cfRule>
  </conditionalFormatting>
  <conditionalFormatting sqref="H85:H184">
    <cfRule type="containsText" dxfId="42" priority="74" operator="containsText" text="Action Required">
      <formula>NOT(ISERROR(SEARCH("Action Required",H85)))</formula>
    </cfRule>
  </conditionalFormatting>
  <conditionalFormatting sqref="D85:D184">
    <cfRule type="containsText" dxfId="41" priority="77" operator="containsText" text="Yes">
      <formula>NOT(ISERROR(SEARCH("Yes",D85)))</formula>
    </cfRule>
  </conditionalFormatting>
  <conditionalFormatting sqref="H85:H184">
    <cfRule type="containsText" dxfId="40" priority="76" operator="containsText" text="New Sign Required">
      <formula>NOT(ISERROR(SEARCH("New Sign Required",H85)))</formula>
    </cfRule>
  </conditionalFormatting>
  <conditionalFormatting sqref="G85:G184">
    <cfRule type="containsText" dxfId="39" priority="75" operator="containsText" text="Action Required">
      <formula>NOT(ISERROR(SEARCH("Action Required",G85)))</formula>
    </cfRule>
  </conditionalFormatting>
  <conditionalFormatting sqref="D8">
    <cfRule type="containsText" dxfId="38" priority="60" operator="containsText" text="Yes">
      <formula>NOT(ISERROR(SEARCH("Yes",D8)))</formula>
    </cfRule>
  </conditionalFormatting>
  <conditionalFormatting sqref="J2:N2">
    <cfRule type="cellIs" dxfId="37" priority="51" operator="notEqual">
      <formula>0</formula>
    </cfRule>
  </conditionalFormatting>
  <conditionalFormatting sqref="J6 J8:J16">
    <cfRule type="cellIs" dxfId="36" priority="50" operator="equal">
      <formula>0</formula>
    </cfRule>
  </conditionalFormatting>
  <conditionalFormatting sqref="M6 M8:M16">
    <cfRule type="cellIs" dxfId="35" priority="49" operator="equal">
      <formula>0</formula>
    </cfRule>
  </conditionalFormatting>
  <conditionalFormatting sqref="J6 M6 M8:M16 J8:J16">
    <cfRule type="cellIs" dxfId="34" priority="46" operator="equal">
      <formula>"In Progress"</formula>
    </cfRule>
    <cfRule type="cellIs" dxfId="33" priority="47" operator="equal">
      <formula>"Log Issues"</formula>
    </cfRule>
    <cfRule type="cellIs" dxfId="32" priority="48" operator="equal">
      <formula>"N/A"</formula>
    </cfRule>
  </conditionalFormatting>
  <conditionalFormatting sqref="K6 K8:K10">
    <cfRule type="expression" dxfId="31" priority="45">
      <formula>$J6="Log Issues"</formula>
    </cfRule>
  </conditionalFormatting>
  <conditionalFormatting sqref="N6 N8:N10">
    <cfRule type="expression" dxfId="30" priority="44">
      <formula>$M6="Log Issues"</formula>
    </cfRule>
  </conditionalFormatting>
  <conditionalFormatting sqref="H12:H1048576 H1:H5">
    <cfRule type="containsText" dxfId="29" priority="38" operator="containsText" text="Remove Old Sign">
      <formula>NOT(ISERROR(SEARCH("Remove Old Sign",H1)))</formula>
    </cfRule>
    <cfRule type="containsText" dxfId="28" priority="39" operator="containsText" text="Move Sign to New Location">
      <formula>NOT(ISERROR(SEARCH("Move Sign to New Location",H1)))</formula>
    </cfRule>
  </conditionalFormatting>
  <conditionalFormatting sqref="G12:G1048576 G1:G5">
    <cfRule type="containsText" dxfId="27" priority="37" operator="containsText" text="Remove Old Tag">
      <formula>NOT(ISERROR(SEARCH("Remove Old Tag",G1)))</formula>
    </cfRule>
  </conditionalFormatting>
  <conditionalFormatting sqref="D9">
    <cfRule type="containsText" dxfId="26" priority="35" operator="containsText" text="Yes">
      <formula>NOT(ISERROR(SEARCH("Yes",D9)))</formula>
    </cfRule>
  </conditionalFormatting>
  <conditionalFormatting sqref="J7">
    <cfRule type="cellIs" dxfId="25" priority="18" operator="equal">
      <formula>0</formula>
    </cfRule>
  </conditionalFormatting>
  <conditionalFormatting sqref="M7">
    <cfRule type="cellIs" dxfId="24" priority="17" operator="equal">
      <formula>0</formula>
    </cfRule>
  </conditionalFormatting>
  <conditionalFormatting sqref="M7 J7">
    <cfRule type="cellIs" dxfId="23" priority="14" operator="equal">
      <formula>"In Progress"</formula>
    </cfRule>
    <cfRule type="cellIs" dxfId="22" priority="15" operator="equal">
      <formula>"Log Issues"</formula>
    </cfRule>
    <cfRule type="cellIs" dxfId="21" priority="16" operator="equal">
      <formula>"N/A"</formula>
    </cfRule>
  </conditionalFormatting>
  <conditionalFormatting sqref="K7">
    <cfRule type="expression" dxfId="20" priority="13">
      <formula>$J7="Log Issues"</formula>
    </cfRule>
  </conditionalFormatting>
  <conditionalFormatting sqref="N7">
    <cfRule type="expression" dxfId="19" priority="12">
      <formula>$M7="Log Issues"</formula>
    </cfRule>
  </conditionalFormatting>
  <conditionalFormatting sqref="G6:G11">
    <cfRule type="containsText" dxfId="18" priority="11" operator="containsText" text="New Tag Required">
      <formula>NOT(ISERROR(SEARCH("New Tag Required",G6)))</formula>
    </cfRule>
  </conditionalFormatting>
  <conditionalFormatting sqref="H6:H11">
    <cfRule type="containsText" dxfId="17" priority="10" operator="containsText" text="New Sign Required">
      <formula>NOT(ISERROR(SEARCH("New Sign Required",H6)))</formula>
    </cfRule>
  </conditionalFormatting>
  <conditionalFormatting sqref="G6:G11">
    <cfRule type="containsText" dxfId="16" priority="9" operator="containsText" text="Action Required">
      <formula>NOT(ISERROR(SEARCH("Action Required",G6)))</formula>
    </cfRule>
  </conditionalFormatting>
  <conditionalFormatting sqref="H6:H11">
    <cfRule type="containsText" dxfId="15" priority="8" operator="containsText" text="Action Required">
      <formula>NOT(ISERROR(SEARCH("Action Required",H6)))</formula>
    </cfRule>
  </conditionalFormatting>
  <conditionalFormatting sqref="H6:H11">
    <cfRule type="containsText" dxfId="14" priority="6" operator="containsText" text="Remove Old Sign">
      <formula>NOT(ISERROR(SEARCH("Remove Old Sign",H6)))</formula>
    </cfRule>
    <cfRule type="containsText" dxfId="13" priority="7" operator="containsText" text="Move Sign to New Location">
      <formula>NOT(ISERROR(SEARCH("Move Sign to New Location",H6)))</formula>
    </cfRule>
  </conditionalFormatting>
  <conditionalFormatting sqref="G6:G11">
    <cfRule type="containsText" dxfId="12" priority="5" operator="containsText" text="Remove Old Tag">
      <formula>NOT(ISERROR(SEARCH("Remove Old Tag",G6)))</formula>
    </cfRule>
  </conditionalFormatting>
  <conditionalFormatting sqref="D6">
    <cfRule type="containsText" dxfId="11" priority="4" operator="containsText" text="Yes">
      <formula>NOT(ISERROR(SEARCH("Yes",D6)))</formula>
    </cfRule>
  </conditionalFormatting>
  <conditionalFormatting sqref="D7">
    <cfRule type="containsText" dxfId="10" priority="3" operator="containsText" text="Yes">
      <formula>NOT(ISERROR(SEARCH("Yes",D7)))</formula>
    </cfRule>
  </conditionalFormatting>
  <conditionalFormatting sqref="D10">
    <cfRule type="containsText" dxfId="9" priority="2" operator="containsText" text="Yes">
      <formula>NOT(ISERROR(SEARCH("Yes",D10)))</formula>
    </cfRule>
  </conditionalFormatting>
  <conditionalFormatting sqref="D11">
    <cfRule type="containsText" dxfId="8" priority="1" operator="containsText" text="Yes">
      <formula>NOT(ISERROR(SEARCH("Yes",D11)))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zoomScale="90" zoomScaleNormal="90" workbookViewId="0">
      <selection activeCell="C15" sqref="C15"/>
    </sheetView>
  </sheetViews>
  <sheetFormatPr defaultColWidth="9.140625" defaultRowHeight="15" x14ac:dyDescent="0.25"/>
  <cols>
    <col min="1" max="1" width="22.42578125" style="43" bestFit="1" customWidth="1"/>
    <col min="2" max="2" width="37.85546875" style="43" customWidth="1"/>
    <col min="3" max="3" width="24" style="37" customWidth="1"/>
    <col min="4" max="4" width="14.28515625" style="72" bestFit="1" customWidth="1"/>
    <col min="5" max="5" width="28" style="37" bestFit="1" customWidth="1"/>
    <col min="6" max="6" width="44" style="37" bestFit="1" customWidth="1"/>
    <col min="7" max="7" width="18.5703125" style="37" customWidth="1"/>
    <col min="8" max="9" width="26.85546875" style="38" customWidth="1"/>
    <col min="10" max="16384" width="9.140625" style="37"/>
  </cols>
  <sheetData>
    <row r="1" spans="1:9" x14ac:dyDescent="0.25">
      <c r="A1" s="33" t="s">
        <v>7</v>
      </c>
      <c r="B1" s="34" t="s">
        <v>73</v>
      </c>
      <c r="C1" s="35"/>
      <c r="D1" s="71" t="s">
        <v>10</v>
      </c>
      <c r="E1" s="36">
        <v>43468</v>
      </c>
    </row>
    <row r="2" spans="1:9" x14ac:dyDescent="0.25">
      <c r="A2" s="39" t="s">
        <v>8</v>
      </c>
      <c r="B2" s="40" t="str">
        <f>VLOOKUP(B1,[1]BuildingList!A:B,2,FALSE)</f>
        <v>White Hall Classroom Building</v>
      </c>
      <c r="C2" s="41"/>
      <c r="D2" s="69" t="s">
        <v>12</v>
      </c>
      <c r="E2" s="42" t="str">
        <f>'KD Changes'!G2</f>
        <v>Janet Schwartz</v>
      </c>
    </row>
    <row r="5" spans="1:9" s="25" customFormat="1" ht="15.75" thickBot="1" x14ac:dyDescent="0.3">
      <c r="A5" s="23" t="s">
        <v>59</v>
      </c>
      <c r="B5" s="24" t="s">
        <v>60</v>
      </c>
      <c r="C5" s="24" t="s">
        <v>61</v>
      </c>
      <c r="D5" s="70" t="s">
        <v>62</v>
      </c>
      <c r="E5" s="24" t="s">
        <v>17</v>
      </c>
    </row>
    <row r="6" spans="1:9" ht="15.75" thickTop="1" x14ac:dyDescent="0.25">
      <c r="A6" s="68" t="s">
        <v>81</v>
      </c>
      <c r="B6" s="65" t="s">
        <v>82</v>
      </c>
      <c r="C6" s="37" t="s">
        <v>64</v>
      </c>
      <c r="D6" s="45">
        <v>632</v>
      </c>
      <c r="F6" s="38" t="s">
        <v>96</v>
      </c>
      <c r="G6" s="67"/>
      <c r="H6" s="37"/>
      <c r="I6" s="37"/>
    </row>
    <row r="7" spans="1:9" x14ac:dyDescent="0.25">
      <c r="A7" s="68" t="s">
        <v>83</v>
      </c>
      <c r="B7" s="65" t="s">
        <v>84</v>
      </c>
      <c r="C7" s="37" t="s">
        <v>64</v>
      </c>
      <c r="D7" s="45">
        <v>402</v>
      </c>
      <c r="F7" s="38" t="s">
        <v>94</v>
      </c>
      <c r="G7" s="67"/>
      <c r="H7" s="37"/>
      <c r="I7" s="37"/>
    </row>
    <row r="8" spans="1:9" x14ac:dyDescent="0.25">
      <c r="A8" s="68" t="s">
        <v>85</v>
      </c>
      <c r="B8" s="65" t="s">
        <v>86</v>
      </c>
      <c r="C8" s="37" t="s">
        <v>64</v>
      </c>
      <c r="D8" s="45">
        <v>167</v>
      </c>
      <c r="F8" s="38" t="s">
        <v>95</v>
      </c>
      <c r="G8" s="67"/>
      <c r="H8" s="37"/>
      <c r="I8" s="37"/>
    </row>
    <row r="9" spans="1:9" x14ac:dyDescent="0.25">
      <c r="A9" s="68" t="s">
        <v>87</v>
      </c>
      <c r="B9" s="65" t="s">
        <v>88</v>
      </c>
      <c r="C9" s="37" t="s">
        <v>64</v>
      </c>
      <c r="D9" s="45">
        <v>54</v>
      </c>
      <c r="E9" s="37" t="s">
        <v>92</v>
      </c>
      <c r="F9" s="38" t="s">
        <v>97</v>
      </c>
      <c r="G9" s="67"/>
    </row>
    <row r="10" spans="1:9" x14ac:dyDescent="0.25">
      <c r="A10" s="68" t="s">
        <v>89</v>
      </c>
      <c r="B10" s="65" t="s">
        <v>90</v>
      </c>
      <c r="C10" s="37" t="s">
        <v>64</v>
      </c>
      <c r="D10" s="45">
        <v>56</v>
      </c>
      <c r="E10" s="37" t="s">
        <v>92</v>
      </c>
      <c r="F10" s="38" t="s">
        <v>97</v>
      </c>
      <c r="G10" s="67"/>
    </row>
    <row r="11" spans="1:9" x14ac:dyDescent="0.25">
      <c r="A11" s="68" t="s">
        <v>91</v>
      </c>
      <c r="B11" s="65" t="s">
        <v>99</v>
      </c>
      <c r="C11" s="37" t="s">
        <v>63</v>
      </c>
      <c r="D11" s="45">
        <v>87</v>
      </c>
      <c r="F11" s="38" t="s">
        <v>98</v>
      </c>
      <c r="G11" s="82"/>
    </row>
    <row r="12" spans="1:9" x14ac:dyDescent="0.25">
      <c r="F12" s="45"/>
      <c r="G12" s="25"/>
    </row>
    <row r="13" spans="1:9" x14ac:dyDescent="0.25">
      <c r="A13" s="68"/>
      <c r="B13" s="65"/>
      <c r="D13" s="73"/>
      <c r="F13" s="45"/>
      <c r="G13" s="25"/>
    </row>
    <row r="14" spans="1:9" x14ac:dyDescent="0.25">
      <c r="A14" s="66"/>
      <c r="B14" s="37"/>
      <c r="D14" s="73"/>
      <c r="F14" s="45"/>
      <c r="G14" s="25"/>
    </row>
    <row r="15" spans="1:9" x14ac:dyDescent="0.25">
      <c r="A15" s="66"/>
      <c r="B15" s="37"/>
      <c r="D15" s="73"/>
      <c r="F15" s="45"/>
      <c r="G15" s="25"/>
    </row>
    <row r="16" spans="1:9" x14ac:dyDescent="0.25">
      <c r="A16" s="66"/>
      <c r="B16" s="37"/>
      <c r="D16" s="73"/>
      <c r="F16" s="45"/>
      <c r="G16" s="25"/>
    </row>
    <row r="17" spans="1:7" x14ac:dyDescent="0.25">
      <c r="A17" s="66"/>
      <c r="B17" s="37"/>
      <c r="D17" s="73"/>
      <c r="F17" s="45"/>
      <c r="G17" s="25"/>
    </row>
    <row r="18" spans="1:7" x14ac:dyDescent="0.25">
      <c r="A18" s="66"/>
      <c r="B18" s="37"/>
      <c r="D18" s="73"/>
      <c r="F18" s="45"/>
      <c r="G18" s="25"/>
    </row>
    <row r="19" spans="1:7" x14ac:dyDescent="0.25">
      <c r="A19" s="37"/>
      <c r="B19" s="37"/>
      <c r="D19" s="73"/>
      <c r="F19" s="45"/>
      <c r="G19" s="25"/>
    </row>
    <row r="20" spans="1:7" x14ac:dyDescent="0.25">
      <c r="A20" s="37"/>
      <c r="B20" s="37"/>
      <c r="D20" s="73"/>
      <c r="F20" s="46"/>
      <c r="G20" s="25"/>
    </row>
    <row r="21" spans="1:7" x14ac:dyDescent="0.25">
      <c r="A21" s="37"/>
      <c r="B21" s="37"/>
      <c r="D21" s="73"/>
      <c r="F21" s="45"/>
      <c r="G21" s="25"/>
    </row>
    <row r="22" spans="1:7" x14ac:dyDescent="0.25">
      <c r="A22" s="37"/>
      <c r="B22" s="37"/>
      <c r="D22" s="73"/>
      <c r="F22" s="45"/>
      <c r="G22" s="25"/>
    </row>
    <row r="23" spans="1:7" x14ac:dyDescent="0.25">
      <c r="A23" s="37"/>
      <c r="B23" s="37"/>
      <c r="D23" s="73"/>
      <c r="F23" s="45"/>
      <c r="G23" s="25"/>
    </row>
    <row r="24" spans="1:7" x14ac:dyDescent="0.25">
      <c r="A24" s="37"/>
      <c r="B24" s="37"/>
      <c r="D24" s="73"/>
      <c r="F24" s="45"/>
      <c r="G24" s="25"/>
    </row>
    <row r="25" spans="1:7" x14ac:dyDescent="0.25">
      <c r="A25" s="37"/>
      <c r="B25" s="37"/>
      <c r="D25" s="73"/>
      <c r="F25" s="45"/>
      <c r="G25" s="25"/>
    </row>
    <row r="26" spans="1:7" x14ac:dyDescent="0.25">
      <c r="A26" s="37"/>
      <c r="B26" s="37"/>
      <c r="D26" s="73"/>
      <c r="F26" s="45"/>
      <c r="G26" s="25"/>
    </row>
    <row r="27" spans="1:7" x14ac:dyDescent="0.25">
      <c r="A27" s="37"/>
      <c r="B27" s="37"/>
      <c r="D27" s="73"/>
      <c r="F27" s="45"/>
      <c r="G27" s="25"/>
    </row>
    <row r="28" spans="1:7" x14ac:dyDescent="0.25">
      <c r="A28" s="37"/>
      <c r="B28" s="37"/>
      <c r="D28" s="73"/>
      <c r="F28" s="45"/>
      <c r="G28" s="25"/>
    </row>
    <row r="29" spans="1:7" x14ac:dyDescent="0.25">
      <c r="A29" s="37"/>
      <c r="B29" s="37"/>
      <c r="D29" s="73"/>
      <c r="F29" s="45"/>
      <c r="G29" s="25"/>
    </row>
    <row r="30" spans="1:7" x14ac:dyDescent="0.25">
      <c r="A30" s="44"/>
      <c r="E30" s="45"/>
      <c r="F30" s="45"/>
      <c r="G30" s="25"/>
    </row>
    <row r="31" spans="1:7" x14ac:dyDescent="0.25">
      <c r="A31" s="44"/>
      <c r="E31" s="45"/>
      <c r="F31" s="45"/>
      <c r="G31" s="25"/>
    </row>
    <row r="32" spans="1:7" x14ac:dyDescent="0.25">
      <c r="A32" s="44"/>
      <c r="E32" s="45"/>
      <c r="F32" s="45"/>
      <c r="G32" s="25"/>
    </row>
    <row r="33" spans="1:7" x14ac:dyDescent="0.25">
      <c r="A33" s="44"/>
      <c r="E33" s="45"/>
      <c r="F33" s="45"/>
      <c r="G33" s="25"/>
    </row>
    <row r="34" spans="1:7" x14ac:dyDescent="0.25">
      <c r="A34" s="44"/>
      <c r="E34" s="45"/>
      <c r="F34" s="45"/>
      <c r="G34" s="25"/>
    </row>
    <row r="35" spans="1:7" x14ac:dyDescent="0.25">
      <c r="A35" s="44"/>
      <c r="E35" s="45"/>
      <c r="F35" s="45"/>
      <c r="G35" s="25"/>
    </row>
    <row r="36" spans="1:7" x14ac:dyDescent="0.25">
      <c r="A36" s="44"/>
      <c r="E36" s="45"/>
      <c r="F36" s="45"/>
      <c r="G36" s="25"/>
    </row>
    <row r="37" spans="1:7" x14ac:dyDescent="0.25">
      <c r="A37" s="44"/>
      <c r="E37" s="45"/>
      <c r="F37" s="45"/>
      <c r="G37" s="25"/>
    </row>
    <row r="38" spans="1:7" x14ac:dyDescent="0.25">
      <c r="A38" s="44"/>
      <c r="E38" s="45"/>
      <c r="F38" s="45"/>
      <c r="G38" s="45"/>
    </row>
    <row r="39" spans="1:7" x14ac:dyDescent="0.25">
      <c r="A39" s="44"/>
      <c r="E39" s="45"/>
      <c r="F39" s="45"/>
      <c r="G39" s="45"/>
    </row>
    <row r="40" spans="1:7" x14ac:dyDescent="0.25">
      <c r="A40" s="47"/>
      <c r="E40" s="45"/>
      <c r="F40" s="48"/>
      <c r="G40" s="45"/>
    </row>
    <row r="41" spans="1:7" x14ac:dyDescent="0.25">
      <c r="A41" s="47"/>
      <c r="E41" s="45"/>
      <c r="F41" s="48"/>
      <c r="G41" s="45"/>
    </row>
    <row r="42" spans="1:7" x14ac:dyDescent="0.25">
      <c r="A42" s="47"/>
      <c r="E42" s="45"/>
      <c r="F42" s="49"/>
      <c r="G42" s="45"/>
    </row>
    <row r="43" spans="1:7" x14ac:dyDescent="0.25">
      <c r="A43" s="44"/>
      <c r="E43" s="45"/>
      <c r="F43" s="48"/>
      <c r="G43" s="45"/>
    </row>
    <row r="44" spans="1:7" x14ac:dyDescent="0.25">
      <c r="A44" s="44"/>
      <c r="E44" s="45"/>
      <c r="F44" s="48"/>
      <c r="G44" s="45"/>
    </row>
    <row r="45" spans="1:7" x14ac:dyDescent="0.25">
      <c r="A45" s="50"/>
      <c r="E45" s="45"/>
      <c r="F45" s="45"/>
      <c r="G45" s="45"/>
    </row>
    <row r="46" spans="1:7" x14ac:dyDescent="0.25">
      <c r="A46" s="50"/>
      <c r="E46" s="45"/>
      <c r="F46" s="45"/>
      <c r="G46" s="45"/>
    </row>
    <row r="47" spans="1:7" x14ac:dyDescent="0.25">
      <c r="A47" s="50"/>
      <c r="E47" s="45"/>
      <c r="F47" s="45"/>
      <c r="G47" s="45"/>
    </row>
    <row r="48" spans="1:7" x14ac:dyDescent="0.25">
      <c r="A48" s="50"/>
      <c r="E48" s="45"/>
      <c r="F48" s="45"/>
      <c r="G48" s="45"/>
    </row>
    <row r="49" spans="1:7" x14ac:dyDescent="0.25">
      <c r="A49" s="50"/>
      <c r="C49" s="38"/>
      <c r="E49" s="45"/>
      <c r="F49" s="46"/>
      <c r="G49" s="45"/>
    </row>
    <row r="50" spans="1:7" x14ac:dyDescent="0.25">
      <c r="A50" s="50"/>
      <c r="C50" s="38"/>
      <c r="E50" s="45"/>
      <c r="F50" s="45"/>
      <c r="G50" s="45"/>
    </row>
    <row r="51" spans="1:7" x14ac:dyDescent="0.25">
      <c r="A51" s="50"/>
      <c r="C51" s="38"/>
      <c r="E51" s="45"/>
      <c r="F51" s="45"/>
      <c r="G51" s="45"/>
    </row>
    <row r="52" spans="1:7" x14ac:dyDescent="0.25">
      <c r="A52" s="44"/>
      <c r="C52" s="38"/>
      <c r="E52" s="45"/>
      <c r="F52" s="45"/>
      <c r="G52" s="45"/>
    </row>
    <row r="53" spans="1:7" x14ac:dyDescent="0.25">
      <c r="A53" s="44"/>
      <c r="C53" s="38"/>
    </row>
    <row r="54" spans="1:7" x14ac:dyDescent="0.25">
      <c r="C54" s="38"/>
    </row>
    <row r="55" spans="1:7" x14ac:dyDescent="0.25">
      <c r="C55" s="38"/>
    </row>
    <row r="56" spans="1:7" x14ac:dyDescent="0.25">
      <c r="C56" s="38"/>
    </row>
    <row r="57" spans="1:7" x14ac:dyDescent="0.25">
      <c r="C57" s="38"/>
    </row>
    <row r="58" spans="1:7" x14ac:dyDescent="0.25">
      <c r="C58" s="38"/>
    </row>
    <row r="59" spans="1:7" x14ac:dyDescent="0.25">
      <c r="C59" s="38"/>
    </row>
    <row r="60" spans="1:7" x14ac:dyDescent="0.25">
      <c r="C60" s="38"/>
    </row>
    <row r="61" spans="1:7" x14ac:dyDescent="0.25">
      <c r="C61" s="38"/>
    </row>
    <row r="62" spans="1:7" x14ac:dyDescent="0.25">
      <c r="C62" s="38"/>
    </row>
    <row r="63" spans="1:7" x14ac:dyDescent="0.25">
      <c r="C63" s="38"/>
    </row>
    <row r="64" spans="1:7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80" spans="3:3" x14ac:dyDescent="0.25">
      <c r="C80" s="38"/>
    </row>
    <row r="81" spans="3:3" x14ac:dyDescent="0.25">
      <c r="C81" s="38"/>
    </row>
    <row r="198" spans="3:3" x14ac:dyDescent="0.25">
      <c r="C198" s="37" t="s">
        <v>29</v>
      </c>
    </row>
  </sheetData>
  <sheetProtection insertRows="0" deleteRows="0" selectLockedCells="1"/>
  <conditionalFormatting sqref="G38:G51">
    <cfRule type="containsText" dxfId="7" priority="16" operator="containsText" text="New Tag Required">
      <formula>NOT(ISERROR(SEARCH("New Tag Required",G38)))</formula>
    </cfRule>
  </conditionalFormatting>
  <conditionalFormatting sqref="D48:D97">
    <cfRule type="containsText" dxfId="6" priority="15" operator="containsText" text="Yes">
      <formula>NOT(ISERROR(SEARCH("Yes",D48)))</formula>
    </cfRule>
  </conditionalFormatting>
  <conditionalFormatting sqref="G38:G97">
    <cfRule type="containsText" dxfId="5" priority="13" operator="containsText" text="Action Required">
      <formula>NOT(ISERROR(SEARCH("Action Required",G38)))</formula>
    </cfRule>
  </conditionalFormatting>
  <conditionalFormatting sqref="D98:D197">
    <cfRule type="containsText" dxfId="4" priority="7" operator="containsText" text="Yes">
      <formula>NOT(ISERROR(SEARCH("Yes",D98)))</formula>
    </cfRule>
  </conditionalFormatting>
  <conditionalFormatting sqref="G98:G197">
    <cfRule type="containsText" dxfId="3" priority="5" operator="containsText" text="Action Required">
      <formula>NOT(ISERROR(SEARCH("Action Required",G98)))</formula>
    </cfRule>
  </conditionalFormatting>
  <conditionalFormatting sqref="G5 G12:G37">
    <cfRule type="containsText" dxfId="2" priority="2" operator="containsText" text="Remove Old Sign">
      <formula>NOT(ISERROR(SEARCH("Remove Old Sign",G5)))</formula>
    </cfRule>
    <cfRule type="containsText" dxfId="1" priority="3" operator="containsText" text="Move Sign to New Location">
      <formula>NOT(ISERROR(SEARCH("Move Sign to New Location",G5)))</formula>
    </cfRule>
  </conditionalFormatting>
  <conditionalFormatting sqref="G38:G1048576 F5 G3:G4 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8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G38:G197</xm:sqref>
        </x14:dataValidation>
        <x14:dataValidation type="list" allowBlank="1" showInputMessage="1" showErrorMessage="1">
          <x14:formula1>
            <xm:f>Lookup!$G$1:$G$5</xm:f>
          </x14:formula1>
          <xm:sqref>C6:C11 C13:C29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2" t="s">
        <v>48</v>
      </c>
    </row>
    <row r="11" spans="1:7" x14ac:dyDescent="0.25">
      <c r="E11" s="32" t="s">
        <v>32</v>
      </c>
    </row>
    <row r="12" spans="1:7" x14ac:dyDescent="0.25">
      <c r="E12" s="32" t="s">
        <v>20</v>
      </c>
    </row>
    <row r="13" spans="1:7" x14ac:dyDescent="0.25">
      <c r="E13" s="32" t="s">
        <v>24</v>
      </c>
    </row>
    <row r="14" spans="1:7" x14ac:dyDescent="0.25">
      <c r="E14" s="32" t="s">
        <v>51</v>
      </c>
    </row>
    <row r="15" spans="1:7" x14ac:dyDescent="0.25">
      <c r="E15" s="32" t="s">
        <v>49</v>
      </c>
    </row>
    <row r="16" spans="1:7" x14ac:dyDescent="0.25">
      <c r="E16" s="32" t="s">
        <v>22</v>
      </c>
    </row>
    <row r="17" spans="1:7" x14ac:dyDescent="0.25">
      <c r="E17" s="32" t="s">
        <v>26</v>
      </c>
    </row>
    <row r="18" spans="1:7" x14ac:dyDescent="0.25">
      <c r="E18" s="32" t="s">
        <v>23</v>
      </c>
    </row>
    <row r="19" spans="1:7" x14ac:dyDescent="0.25">
      <c r="E19" s="32" t="s">
        <v>25</v>
      </c>
    </row>
    <row r="20" spans="1:7" x14ac:dyDescent="0.25">
      <c r="A20" s="31"/>
      <c r="B20" s="31"/>
      <c r="C20" s="31"/>
      <c r="D20" s="31"/>
      <c r="E20" s="7"/>
      <c r="F20" s="31"/>
      <c r="G20" s="31"/>
    </row>
    <row r="21" spans="1:7" x14ac:dyDescent="0.25">
      <c r="A21" s="31"/>
      <c r="B21" s="31"/>
      <c r="C21" s="31"/>
      <c r="D21" s="31"/>
      <c r="F21" s="31"/>
      <c r="G21" s="31"/>
    </row>
    <row r="22" spans="1:7" x14ac:dyDescent="0.25">
      <c r="A22" s="31"/>
      <c r="B22" s="31"/>
      <c r="C22" s="31"/>
      <c r="D22" s="31"/>
      <c r="F22" s="31"/>
      <c r="G22" s="31"/>
    </row>
    <row r="23" spans="1:7" x14ac:dyDescent="0.25">
      <c r="A23" s="31"/>
      <c r="B23" s="31"/>
      <c r="C23" s="31"/>
      <c r="D23" s="31"/>
      <c r="F23" s="31"/>
      <c r="G23" s="31"/>
    </row>
    <row r="24" spans="1:7" x14ac:dyDescent="0.25">
      <c r="A24" s="31"/>
      <c r="B24" s="31"/>
      <c r="C24" s="31"/>
      <c r="D24" s="31"/>
      <c r="F24" s="31"/>
      <c r="G24" s="31"/>
    </row>
    <row r="25" spans="1:7" x14ac:dyDescent="0.25">
      <c r="A25" s="31"/>
      <c r="B25" s="31"/>
      <c r="C25" s="31"/>
      <c r="D25" s="31"/>
      <c r="F25" s="31"/>
      <c r="G25" s="31"/>
    </row>
    <row r="26" spans="1:7" x14ac:dyDescent="0.25">
      <c r="A26" s="31"/>
      <c r="B26" s="31"/>
      <c r="C26" s="31"/>
      <c r="D26" s="31"/>
      <c r="F26" s="31"/>
      <c r="G26" s="31"/>
    </row>
    <row r="27" spans="1:7" x14ac:dyDescent="0.25">
      <c r="A27" s="31"/>
      <c r="B27" s="31"/>
      <c r="C27" s="31"/>
      <c r="D27" s="31"/>
      <c r="F27" s="31"/>
      <c r="G27" s="31"/>
    </row>
    <row r="28" spans="1:7" x14ac:dyDescent="0.25">
      <c r="A28" s="31"/>
      <c r="B28" s="31"/>
      <c r="C28" s="31"/>
      <c r="D28" s="31"/>
      <c r="F28" s="31"/>
      <c r="G28" s="31"/>
    </row>
    <row r="29" spans="1:7" x14ac:dyDescent="0.25">
      <c r="A29" s="31"/>
      <c r="B29" s="31"/>
      <c r="C29" s="31"/>
      <c r="D29" s="31"/>
      <c r="F29" s="31"/>
      <c r="G29" s="31"/>
    </row>
    <row r="30" spans="1:7" x14ac:dyDescent="0.25">
      <c r="A30" s="31"/>
      <c r="B30" s="31"/>
      <c r="C30" s="31"/>
      <c r="D30" s="31"/>
      <c r="F30" s="31"/>
      <c r="G30" s="31"/>
    </row>
    <row r="31" spans="1:7" x14ac:dyDescent="0.25">
      <c r="A31" s="31"/>
      <c r="B31" s="31"/>
      <c r="C31" s="31"/>
      <c r="D31" s="31"/>
      <c r="F31" s="31"/>
      <c r="G31" s="31"/>
    </row>
    <row r="32" spans="1:7" x14ac:dyDescent="0.25">
      <c r="A32" s="31"/>
      <c r="B32" s="31"/>
      <c r="C32" s="31"/>
      <c r="D32" s="31"/>
      <c r="F32" s="31"/>
      <c r="G32" s="31"/>
    </row>
    <row r="33" spans="1:7" x14ac:dyDescent="0.25">
      <c r="A33" s="31"/>
      <c r="B33" s="31"/>
      <c r="C33" s="31"/>
      <c r="D33" s="31"/>
      <c r="F33" s="31"/>
      <c r="G33" s="31"/>
    </row>
    <row r="34" spans="1:7" x14ac:dyDescent="0.25">
      <c r="A34" s="31"/>
      <c r="B34" s="31"/>
      <c r="C34" s="31"/>
      <c r="D34" s="31"/>
      <c r="F34" s="31"/>
      <c r="G34" s="31"/>
    </row>
    <row r="35" spans="1:7" x14ac:dyDescent="0.25">
      <c r="A35" s="31"/>
      <c r="B35" s="31"/>
      <c r="C35" s="31"/>
      <c r="D35" s="31"/>
      <c r="F35" s="31"/>
      <c r="G35" s="31"/>
    </row>
    <row r="36" spans="1:7" x14ac:dyDescent="0.25">
      <c r="A36" s="31"/>
      <c r="B36" s="31"/>
      <c r="C36" s="31"/>
      <c r="D36" s="31"/>
      <c r="F36" s="31"/>
      <c r="G36" s="31"/>
    </row>
    <row r="37" spans="1:7" x14ac:dyDescent="0.25">
      <c r="A37" s="31"/>
      <c r="B37" s="31"/>
      <c r="C37" s="31"/>
      <c r="D37" s="31"/>
      <c r="F37" s="31"/>
      <c r="G37" s="31"/>
    </row>
    <row r="38" spans="1:7" x14ac:dyDescent="0.25">
      <c r="A38" s="31"/>
      <c r="B38" s="31"/>
      <c r="C38" s="31"/>
      <c r="D38" s="31"/>
      <c r="F38" s="31"/>
      <c r="G38" s="31"/>
    </row>
    <row r="39" spans="1:7" x14ac:dyDescent="0.25">
      <c r="A39" s="31"/>
      <c r="B39" s="31"/>
      <c r="C39" s="31"/>
      <c r="D39" s="31"/>
      <c r="F39" s="31"/>
      <c r="G39" s="3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0633</v>
      </c>
      <c r="B314" s="3" t="str">
        <f>VLOOKUP(A314,[3]UKBuilding_List!$A$1:$D$376,3,FALSE)</f>
        <v>Davis Marksbury Building</v>
      </c>
      <c r="C314" s="1"/>
    </row>
    <row r="315" spans="1:3" x14ac:dyDescent="0.25">
      <c r="A315" s="2" t="str">
        <f>([3]UKBuilding_List!A315)</f>
        <v>0644</v>
      </c>
      <c r="B315" s="3" t="str">
        <f>VLOOKUP(A315,[3]UKBuilding_List!$A$1:$D$376,3,FALSE)</f>
        <v>Wildcat Coal Lodge</v>
      </c>
      <c r="C315" s="1"/>
    </row>
    <row r="316" spans="1:3" x14ac:dyDescent="0.25">
      <c r="A316" s="2" t="str">
        <f>([3]UKBuilding_List!A316)</f>
        <v>0651</v>
      </c>
      <c r="B316" s="3" t="str">
        <f>VLOOKUP(A316,[3]UKBuilding_List!$A$1:$D$376,3,FALSE)</f>
        <v>Mandrell Hall</v>
      </c>
      <c r="C316" s="1"/>
    </row>
    <row r="317" spans="1:3" x14ac:dyDescent="0.25">
      <c r="A317" s="2" t="str">
        <f>([3]UKBuilding_List!A317)</f>
        <v>0652</v>
      </c>
      <c r="B317" s="3" t="str">
        <f>VLOOKUP(A317,[3]UKBuilding_List!$A$1:$D$376,3,FALSE)</f>
        <v>Bosworth Hall</v>
      </c>
      <c r="C317" s="1"/>
    </row>
    <row r="318" spans="1:3" x14ac:dyDescent="0.25">
      <c r="A318" s="2" t="str">
        <f>([3]UKBuilding_List!A318)</f>
        <v>0653</v>
      </c>
      <c r="B318" s="3" t="str">
        <f>VLOOKUP(A318,[3]UKBuilding_List!$A$1:$D$376,3,FALSE)</f>
        <v>Sanders Hall</v>
      </c>
      <c r="C318" s="1"/>
    </row>
    <row r="319" spans="1:3" x14ac:dyDescent="0.25">
      <c r="A319" s="2" t="str">
        <f>([3]UKBuilding_List!A319)</f>
        <v>0654</v>
      </c>
      <c r="B319" s="3" t="str">
        <f>VLOOKUP(A319,[3]UKBuilding_List!$A$1:$D$376,3,FALSE)</f>
        <v>Building 100</v>
      </c>
      <c r="C319" s="1"/>
    </row>
    <row r="320" spans="1:3" x14ac:dyDescent="0.25">
      <c r="A320" s="2" t="str">
        <f>([3]UKBuilding_List!A320)</f>
        <v>0655</v>
      </c>
      <c r="B320" s="3" t="str">
        <f>VLOOKUP(A320,[3]UKBuilding_List!$A$1:$D$376,3,FALSE)</f>
        <v>Building 200</v>
      </c>
      <c r="C320" s="1"/>
    </row>
    <row r="321" spans="1:3" x14ac:dyDescent="0.25">
      <c r="A321" s="2" t="str">
        <f>([3]UKBuilding_List!A321)</f>
        <v>0656</v>
      </c>
      <c r="B321" s="3" t="str">
        <f>VLOOKUP(A321,[3]UKBuilding_List!$A$1:$D$376,3,FALSE)</f>
        <v>Building 300</v>
      </c>
      <c r="C321" s="1"/>
    </row>
    <row r="322" spans="1:3" x14ac:dyDescent="0.25">
      <c r="A322" s="2" t="str">
        <f>([3]UKBuilding_List!A322)</f>
        <v>0657</v>
      </c>
      <c r="B322" s="3" t="str">
        <f>VLOOKUP(A322,[3]UKBuilding_List!$A$1:$D$376,3,FALSE)</f>
        <v>Building 400</v>
      </c>
      <c r="C322" s="1"/>
    </row>
    <row r="323" spans="1:3" x14ac:dyDescent="0.25">
      <c r="A323" s="2" t="str">
        <f>([3]UKBuilding_List!A323)</f>
        <v>0658</v>
      </c>
      <c r="B323" s="3" t="str">
        <f>VLOOKUP(A323,[3]UKBuilding_List!$A$1:$D$376,3,FALSE)</f>
        <v>Maintenance Bldg.</v>
      </c>
      <c r="C323" s="1"/>
    </row>
    <row r="324" spans="1:3" x14ac:dyDescent="0.25">
      <c r="A324" s="2" t="str">
        <f>([3]UKBuilding_List!A324)</f>
        <v>0659</v>
      </c>
      <c r="B324" s="3" t="str">
        <f>VLOOKUP(A324,[3]UKBuilding_List!$A$1:$D$376,3,FALSE)</f>
        <v>Gas Building</v>
      </c>
      <c r="C324" s="1"/>
    </row>
    <row r="325" spans="1:3" x14ac:dyDescent="0.25">
      <c r="A325" s="2" t="str">
        <f>([3]UKBuilding_List!A325)</f>
        <v>0660</v>
      </c>
      <c r="B325" s="3" t="str">
        <f>VLOOKUP(A325,[3]UKBuilding_List!$A$1:$D$376,3,FALSE)</f>
        <v>Maxwelton Ct. Apts #1</v>
      </c>
      <c r="C325" s="1"/>
    </row>
    <row r="326" spans="1:3" x14ac:dyDescent="0.25">
      <c r="A326" s="2" t="str">
        <f>([3]UKBuilding_List!A326)</f>
        <v>0661</v>
      </c>
      <c r="B326" s="3" t="str">
        <f>VLOOKUP(A326,[3]UKBuilding_List!$A$1:$D$376,3,FALSE)</f>
        <v>Maxwelton Ct. Apts #2</v>
      </c>
      <c r="C326" s="1"/>
    </row>
    <row r="327" spans="1:3" x14ac:dyDescent="0.25">
      <c r="A327" s="2" t="str">
        <f>([3]UKBuilding_List!A327)</f>
        <v>0662</v>
      </c>
      <c r="B327" s="3" t="str">
        <f>VLOOKUP(A327,[3]UKBuilding_List!$A$1:$D$376,3,FALSE)</f>
        <v>Maxwelton Ct. Apts #3</v>
      </c>
      <c r="C327" s="1"/>
    </row>
    <row r="328" spans="1:3" x14ac:dyDescent="0.25">
      <c r="A328" s="2" t="str">
        <f>([3]UKBuilding_List!A328)</f>
        <v>0663</v>
      </c>
      <c r="B328" s="3" t="str">
        <f>VLOOKUP(A328,[3]UKBuilding_List!$A$1:$D$376,3,FALSE)</f>
        <v>Maxwelton Ct. Apts #4</v>
      </c>
      <c r="C328" s="1"/>
    </row>
    <row r="329" spans="1:3" x14ac:dyDescent="0.25">
      <c r="A329" s="2" t="str">
        <f>([3]UKBuilding_List!A329)</f>
        <v>0664</v>
      </c>
      <c r="B329" s="3" t="str">
        <f>VLOOKUP(A329,[3]UKBuilding_List!$A$1:$D$376,3,FALSE)</f>
        <v>Maxwelton Ct. Apts #5</v>
      </c>
      <c r="C329" s="1"/>
    </row>
    <row r="330" spans="1:3" x14ac:dyDescent="0.25">
      <c r="A330" s="2" t="str">
        <f>([3]UKBuilding_List!A330)</f>
        <v>0665</v>
      </c>
      <c r="B330" s="3" t="str">
        <f>VLOOKUP(A330,[3]UKBuilding_List!$A$1:$D$376,3,FALSE)</f>
        <v>Maxwelton Ct. Apts #6</v>
      </c>
      <c r="C330" s="1"/>
    </row>
    <row r="331" spans="1:3" x14ac:dyDescent="0.25">
      <c r="A331" s="2" t="str">
        <f>([3]UKBuilding_List!A331)</f>
        <v>0666</v>
      </c>
      <c r="B331" s="3" t="str">
        <f>VLOOKUP(A331,[3]UKBuilding_List!$A$1:$D$376,3,FALSE)</f>
        <v>Maxwelton Ct. Apts #7</v>
      </c>
      <c r="C331" s="1"/>
    </row>
    <row r="332" spans="1:3" x14ac:dyDescent="0.25">
      <c r="A332" s="2" t="str">
        <f>([3]UKBuilding_List!A332)</f>
        <v>0667</v>
      </c>
      <c r="B332" s="3" t="str">
        <f>VLOOKUP(A332,[3]UKBuilding_List!$A$1:$D$376,3,FALSE)</f>
        <v>Maxwelton Ct. Apts #8</v>
      </c>
      <c r="C332" s="1"/>
    </row>
    <row r="333" spans="1:3" x14ac:dyDescent="0.25">
      <c r="A333" s="2" t="str">
        <f>([3]UKBuilding_List!A333)</f>
        <v>0668</v>
      </c>
      <c r="B333" s="3" t="str">
        <f>VLOOKUP(A333,[3]UKBuilding_List!$A$1:$D$376,3,FALSE)</f>
        <v>Maxwelton Ct. Apts #9</v>
      </c>
      <c r="C333" s="1"/>
    </row>
    <row r="334" spans="1:3" x14ac:dyDescent="0.25">
      <c r="A334" s="2" t="str">
        <f>([3]UKBuilding_List!A334)</f>
        <v>0669</v>
      </c>
      <c r="B334" s="3" t="str">
        <f>VLOOKUP(A334,[3]UKBuilding_List!$A$1:$D$376,3,FALSE)</f>
        <v>Maxwelton Ct. Apts #10</v>
      </c>
      <c r="C334" s="1"/>
    </row>
    <row r="335" spans="1:3" x14ac:dyDescent="0.25">
      <c r="A335" s="2" t="str">
        <f>([3]UKBuilding_List!A335)</f>
        <v>0670</v>
      </c>
      <c r="B335" s="3" t="str">
        <f>VLOOKUP(A335,[3]UKBuilding_List!$A$1:$D$376,3,FALSE)</f>
        <v>Maxwelton Ct. Apts #11</v>
      </c>
      <c r="C335" s="1"/>
    </row>
    <row r="336" spans="1:3" x14ac:dyDescent="0.25">
      <c r="A336" s="2" t="str">
        <f>([3]UKBuilding_List!A336)</f>
        <v>0671</v>
      </c>
      <c r="B336" s="3" t="str">
        <f>VLOOKUP(A336,[3]UKBuilding_List!$A$1:$D$376,3,FALSE)</f>
        <v>Maxwelton Ct. Apts #12</v>
      </c>
      <c r="C336" s="1"/>
    </row>
    <row r="337" spans="1:3" x14ac:dyDescent="0.25">
      <c r="A337" s="2" t="str">
        <f>([3]UKBuilding_List!A337)</f>
        <v>0672</v>
      </c>
      <c r="B337" s="3" t="str">
        <f>VLOOKUP(A337,[3]UKBuilding_List!$A$1:$D$376,3,FALSE)</f>
        <v>Maxwelton Ct. Apts #13</v>
      </c>
      <c r="C337" s="1"/>
    </row>
    <row r="338" spans="1:3" x14ac:dyDescent="0.25">
      <c r="A338" s="2" t="str">
        <f>([3]UKBuilding_List!A338)</f>
        <v>0673</v>
      </c>
      <c r="B338" s="3" t="str">
        <f>VLOOKUP(A338,[3]UKBuilding_List!$A$1:$D$376,3,FALSE)</f>
        <v>Maxwelton Ct. Apts #14</v>
      </c>
      <c r="C338" s="1"/>
    </row>
    <row r="339" spans="1:3" x14ac:dyDescent="0.25">
      <c r="A339" s="2" t="str">
        <f>([3]UKBuilding_List!A339)</f>
        <v>0674</v>
      </c>
      <c r="B339" s="3" t="str">
        <f>VLOOKUP(A339,[3]UKBuilding_List!$A$1:$D$376,3,FALSE)</f>
        <v>Maxwelton Ct. Apts #15</v>
      </c>
      <c r="C339" s="1"/>
    </row>
    <row r="340" spans="1:3" x14ac:dyDescent="0.25">
      <c r="A340" s="2" t="str">
        <f>([3]UKBuilding_List!A340)</f>
        <v>0675</v>
      </c>
      <c r="B340" s="3" t="str">
        <f>VLOOKUP(A340,[3]UKBuilding_List!$A$1:$D$376,3,FALSE)</f>
        <v>Maxwelton Ct. Apts #16</v>
      </c>
      <c r="C340" s="1"/>
    </row>
    <row r="341" spans="1:3" x14ac:dyDescent="0.25">
      <c r="A341" s="2" t="str">
        <f>([3]UKBuilding_List!A341)</f>
        <v>0676</v>
      </c>
      <c r="B341" s="3" t="str">
        <f>VLOOKUP(A341,[3]UKBuilding_List!$A$1:$D$376,3,FALSE)</f>
        <v>Bill Gatton Student Center</v>
      </c>
      <c r="C341" s="1"/>
    </row>
    <row r="342" spans="1:3" x14ac:dyDescent="0.25">
      <c r="A342" s="2" t="str">
        <f>([3]UKBuilding_List!A342)</f>
        <v>0677</v>
      </c>
      <c r="B342" s="3" t="str">
        <f>VLOOKUP(A342,[3]UKBuilding_List!$A$1:$D$376,3,FALSE)</f>
        <v>University Flats</v>
      </c>
      <c r="C342" s="1"/>
    </row>
    <row r="343" spans="1:3" x14ac:dyDescent="0.25">
      <c r="A343" s="2" t="str">
        <f>([3]UKBuilding_List!A343)</f>
        <v>0678</v>
      </c>
      <c r="B343" s="3" t="str">
        <f>VLOOKUP(A343,[3]UKBuilding_List!$A$1:$D$376,3,FALSE)</f>
        <v>Lewis Hall</v>
      </c>
      <c r="C343" s="1"/>
    </row>
    <row r="344" spans="1:3" x14ac:dyDescent="0.25">
      <c r="A344" s="2" t="str">
        <f>([3]UKBuilding_List!A344)</f>
        <v>0679</v>
      </c>
      <c r="B344" s="3" t="str">
        <f>VLOOKUP(A344,[3]UKBuilding_List!$A$1:$D$376,3,FALSE)</f>
        <v>Research Building #2</v>
      </c>
      <c r="C344" s="1"/>
    </row>
    <row r="345" spans="1:3" x14ac:dyDescent="0.25">
      <c r="A345" s="2" t="str">
        <f>([3]UKBuilding_List!A345)</f>
        <v>0682</v>
      </c>
      <c r="B345" s="3" t="str">
        <f>VLOOKUP(A345,[3]UKBuilding_List!$A$1:$D$376,3,FALSE)</f>
        <v>Kentucky Proud Park</v>
      </c>
      <c r="C345" s="1"/>
    </row>
    <row r="346" spans="1:3" x14ac:dyDescent="0.25">
      <c r="A346" s="2" t="str">
        <f>([3]UKBuilding_List!A346)</f>
        <v>0690</v>
      </c>
      <c r="B346" s="3" t="str">
        <f>VLOOKUP(A346,[3]UKBuilding_List!$A$1:$D$376,3,FALSE)</f>
        <v>441 Rose Ln</v>
      </c>
      <c r="C346" s="1"/>
    </row>
    <row r="347" spans="1:3" x14ac:dyDescent="0.25">
      <c r="A347" s="2" t="str">
        <f>([3]UKBuilding_List!A347)</f>
        <v>0695</v>
      </c>
      <c r="B347" s="3" t="str">
        <f>VLOOKUP(A347,[3]UKBuilding_List!$A$1:$D$376,3,FALSE)</f>
        <v>Blue Lot Bus Shelter</v>
      </c>
      <c r="C347" s="1"/>
    </row>
    <row r="348" spans="1:3" x14ac:dyDescent="0.25">
      <c r="A348" s="2" t="str">
        <f>([3]UKBuilding_List!A348)</f>
        <v>0698</v>
      </c>
      <c r="B348" s="3" t="str">
        <f>VLOOKUP(A348,[3]UKBuilding_List!$A$1:$D$376,3,FALSE)</f>
        <v>University Inn #1</v>
      </c>
      <c r="C348" s="1"/>
    </row>
    <row r="349" spans="1:3" x14ac:dyDescent="0.25">
      <c r="A349" s="2" t="str">
        <f>([3]UKBuilding_List!A349)</f>
        <v>0699</v>
      </c>
      <c r="B349" s="3" t="str">
        <f>VLOOKUP(A349,[3]UKBuilding_List!$A$1:$D$376,3,FALSE)</f>
        <v>University Inn #2</v>
      </c>
      <c r="C349" s="1"/>
    </row>
    <row r="350" spans="1:3" x14ac:dyDescent="0.25">
      <c r="A350" s="2" t="str">
        <f>([3]UKBuilding_List!A350)</f>
        <v>0702</v>
      </c>
      <c r="B350" s="3" t="str">
        <f>VLOOKUP(A350,[3]UKBuilding_List!$A$1:$D$376,3,FALSE)</f>
        <v>Soccer Support Building</v>
      </c>
      <c r="C350" s="1"/>
    </row>
    <row r="351" spans="1:3" x14ac:dyDescent="0.25">
      <c r="A351" s="2" t="str">
        <f>([3]UKBuilding_List!A351)</f>
        <v>0703</v>
      </c>
      <c r="B351" s="3" t="str">
        <f>VLOOKUP(A351,[3]UKBuilding_List!$A$1:$D$376,3,FALSE)</f>
        <v>Senior Center</v>
      </c>
      <c r="C351" s="1"/>
    </row>
    <row r="352" spans="1:3" x14ac:dyDescent="0.25">
      <c r="A352" s="2" t="str">
        <f>([3]UKBuilding_List!A352)</f>
        <v>0708</v>
      </c>
      <c r="B352" s="3" t="str">
        <f>VLOOKUP(A352,[3]UKBuilding_List!$A$1:$D$376,3,FALSE)</f>
        <v>Kiln Enclosure Building</v>
      </c>
      <c r="C352" s="1"/>
    </row>
    <row r="353" spans="1:3" x14ac:dyDescent="0.25">
      <c r="A353" s="2" t="str">
        <f>([3]UKBuilding_List!A353)</f>
        <v>0709</v>
      </c>
      <c r="B353" s="3" t="str">
        <f>VLOOKUP(A353,[3]UKBuilding_List!$A$1:$D$376,3,FALSE)</f>
        <v>401 S Limestone</v>
      </c>
      <c r="C353" s="1"/>
    </row>
    <row r="354" spans="1:3" x14ac:dyDescent="0.25">
      <c r="A354" s="2" t="str">
        <f>([3]UKBuilding_List!A354)</f>
        <v>0710</v>
      </c>
      <c r="B354" s="3" t="str">
        <f>VLOOKUP(A354,[3]UKBuilding_List!$A$1:$D$376,3,FALSE)</f>
        <v>130 Winslow St</v>
      </c>
      <c r="C354" s="1"/>
    </row>
    <row r="355" spans="1:3" x14ac:dyDescent="0.25">
      <c r="A355" s="2" t="str">
        <f>([3]UKBuilding_List!A355)</f>
        <v>0711</v>
      </c>
      <c r="B355" s="3" t="str">
        <f>VLOOKUP(A355,[3]UKBuilding_List!$A$1:$D$376,3,FALSE)</f>
        <v>Orange Lot Bus Shelter</v>
      </c>
      <c r="C355" s="1"/>
    </row>
    <row r="356" spans="1:3" x14ac:dyDescent="0.25">
      <c r="A356" s="2" t="str">
        <f>([3]UKBuilding_List!A356)</f>
        <v>0712</v>
      </c>
      <c r="B356" s="3" t="str">
        <f>VLOOKUP(A356,[3]UKBuilding_List!$A$1:$D$376,3,FALSE)</f>
        <v>430 Transylvania Park</v>
      </c>
      <c r="C356" s="1"/>
    </row>
    <row r="357" spans="1:3" x14ac:dyDescent="0.25">
      <c r="A357" s="2" t="str">
        <f>([3]UKBuilding_List!A357)</f>
        <v>0713</v>
      </c>
      <c r="B357" s="3" t="str">
        <f>VLOOKUP(A357,[3]UKBuilding_List!$A$1:$D$376,3,FALSE)</f>
        <v>463 Rose Ln</v>
      </c>
      <c r="C357" s="1"/>
    </row>
    <row r="358" spans="1:3" x14ac:dyDescent="0.25">
      <c r="A358" s="2" t="str">
        <f>([3]UKBuilding_List!A358)</f>
        <v>0714</v>
      </c>
      <c r="B358" s="3" t="str">
        <f>VLOOKUP(A358,[3]UKBuilding_List!$A$1:$D$376,3,FALSE)</f>
        <v>129 State St</v>
      </c>
      <c r="C358" s="1"/>
    </row>
    <row r="359" spans="1:3" x14ac:dyDescent="0.25">
      <c r="A359" s="2" t="str">
        <f>([3]UKBuilding_List!A359)</f>
        <v>0715</v>
      </c>
      <c r="B359" s="3" t="str">
        <f>VLOOKUP(A359,[3]UKBuilding_List!$A$1:$D$376,3,FALSE)</f>
        <v>600 S Broadway</v>
      </c>
      <c r="C359" s="1"/>
    </row>
    <row r="360" spans="1:3" x14ac:dyDescent="0.25">
      <c r="A360" s="2" t="str">
        <f>([3]UKBuilding_List!A360)</f>
        <v>0716</v>
      </c>
      <c r="B360" s="3" t="str">
        <f>VLOOKUP(A360,[3]UKBuilding_List!$A$1:$D$376,3,FALSE)</f>
        <v>225 Transcript Ave</v>
      </c>
      <c r="C360" s="1"/>
    </row>
    <row r="361" spans="1:3" x14ac:dyDescent="0.25">
      <c r="A361" s="2" t="str">
        <f>([3]UKBuilding_List!A361)</f>
        <v>0717</v>
      </c>
      <c r="B361" s="3" t="str">
        <f>VLOOKUP(A361,[3]UKBuilding_List!$A$1:$D$376,3,FALSE)</f>
        <v>156 Leader Ave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2019-01-08T14:14:39Z</dcterms:modified>
</cp:coreProperties>
</file>