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25" i="1" l="1"/>
  <c r="J25" i="1"/>
  <c r="J7" i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E1" i="4" l="1"/>
  <c r="J6" i="1" l="1"/>
  <c r="E2" i="4" l="1"/>
  <c r="M15" i="1" l="1"/>
  <c r="M16" i="1"/>
  <c r="M17" i="1"/>
  <c r="M18" i="1"/>
  <c r="M19" i="1"/>
  <c r="M20" i="1"/>
  <c r="M21" i="1"/>
  <c r="M22" i="1"/>
  <c r="M23" i="1"/>
  <c r="M24" i="1"/>
  <c r="M26" i="1"/>
  <c r="M27" i="1"/>
  <c r="M28" i="1"/>
  <c r="M29" i="1"/>
  <c r="M6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H32" i="1" l="1"/>
  <c r="G32" i="1"/>
  <c r="M32" i="1" l="1"/>
  <c r="K2" i="1" s="1"/>
  <c r="J3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<sst xmlns="http://schemas.openxmlformats.org/spreadsheetml/2006/main" count="281" uniqueCount="134">
  <si>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</si>
  <si>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</si>
  <si>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</si>
  <si>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</si>
  <si>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</si>
  <si>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</si>
  <si>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</si>
  <si>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</si>
  <si>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</si>
  <si>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</si>
  <si>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</si>
  <si>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</si>
  <si>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</si>
  <si>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</si>
  <si>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</si>
  <si>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</si>
  <si>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</si>
  <si>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</si>
  <si>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</si>
  <si>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</si>
  <si>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</si>
  <si>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</si>
  <si>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</si>
  <si>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</si>
  <si>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</si>
  <si>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</si>
  <si>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</si>
  <si>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</si>
  <si>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</si>
  <si>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</si>
  <si>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</si>
  <si>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</si>
  <si>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</si>
  <si>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</si>
  <si>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</si>
  <si>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</si>
  <si>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</si>
  <si>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</si>
  <si>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</si>
  <si>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</si>
  <si>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</si>
  <si>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</si>
  <si>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</si>
  <si>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</si>
  <si>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</si>
  <si>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</si>
  <si>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</si>
  <si>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</si>
  <si>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</si>
  <si>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</si>
  <si>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</si>
  <si>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</si>
  <si>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</si>
  <si>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</si>
  <si>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</si>
  <si>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</si>
  <si>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</si>
  <si>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</si>
  <si>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</si>
  <si>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</si>
  <si>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</si>
  <si>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</si>
  <si>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</si>
  <si>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</si>
  <si>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</si>
  <si>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</si>
  <si>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</si>
  <si>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</si>
  <si>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</si>
  <si>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</si>
  <si>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</si>
  <si>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</si>
  <si>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</si>
  <si>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</si>
  <si>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</si>
  <si>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</si>
  <si>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0040</t>
  </si>
  <si>
    <t>ST0200A</t>
  </si>
  <si>
    <t>ST0200B</t>
  </si>
  <si>
    <t>02</t>
  </si>
  <si>
    <t>GSF</t>
  </si>
  <si>
    <t>201C</t>
  </si>
  <si>
    <t>201A</t>
  </si>
  <si>
    <t>201B</t>
  </si>
  <si>
    <t>202A</t>
  </si>
  <si>
    <t>202B</t>
  </si>
  <si>
    <t>204A</t>
  </si>
  <si>
    <t>206A</t>
  </si>
  <si>
    <t>209A</t>
  </si>
  <si>
    <t>BATHROOM RENO</t>
  </si>
  <si>
    <t>HALLWAY</t>
  </si>
  <si>
    <t>210A</t>
  </si>
  <si>
    <t>LX-0040-02-ST0200A</t>
  </si>
  <si>
    <t>MAXWELL PLACE - 2nd Flr Stair A</t>
  </si>
  <si>
    <t>LX-0040-02-ST0200B</t>
  </si>
  <si>
    <t>MAXWELL PLACE - 2nd Flr Stair B</t>
  </si>
  <si>
    <t>LX-0040-02-201</t>
  </si>
  <si>
    <t>MAXWELL PLACE - Room 201</t>
  </si>
  <si>
    <t>LX-0040-02-201A</t>
  </si>
  <si>
    <t>MAXWELL PLACE - Room 201A</t>
  </si>
  <si>
    <t>LX-0040-02-201B</t>
  </si>
  <si>
    <t>MAXWELL PLACE - Room 201B</t>
  </si>
  <si>
    <t>LX-0040-02-202</t>
  </si>
  <si>
    <t>MAXWELL PLACE - Room 202</t>
  </si>
  <si>
    <t>LX-0040-02-202A</t>
  </si>
  <si>
    <t>MAXWELL PLACE - Room 202A</t>
  </si>
  <si>
    <t>LX-0040-02-202B</t>
  </si>
  <si>
    <t>MAXWELL PLACE - Room 202B</t>
  </si>
  <si>
    <t>LX-0040-02-203</t>
  </si>
  <si>
    <t>MAXWELL PLACE - Room 203</t>
  </si>
  <si>
    <t>LX-0040-02-204</t>
  </si>
  <si>
    <t>MAXWELL PLACE - Room 204</t>
  </si>
  <si>
    <t>LX-0040-02-204A</t>
  </si>
  <si>
    <t>MAXWELL PLACE - Room 204A</t>
  </si>
  <si>
    <t>LX-0040-02-205</t>
  </si>
  <si>
    <t>MAXWELL PLACE - Room 205</t>
  </si>
  <si>
    <t>LX-0040-02-206</t>
  </si>
  <si>
    <t>MAXWELL PLACE - Room 206</t>
  </si>
  <si>
    <t>LX-0040-02-206A</t>
  </si>
  <si>
    <t>MAXWELL PLACE - Room 206A</t>
  </si>
  <si>
    <t>LX-0040-02-207</t>
  </si>
  <si>
    <t>MAXWELL PLACE - Room 207</t>
  </si>
  <si>
    <t>LX-0040-02-208</t>
  </si>
  <si>
    <t>MAXWELL PLACE - Room 208</t>
  </si>
  <si>
    <t>LX-0040-02-209</t>
  </si>
  <si>
    <t>MAXWELL PLACE - Room 209</t>
  </si>
  <si>
    <t>LX-0040-02-209A</t>
  </si>
  <si>
    <t>MAXWELL PLACE - Room 209A</t>
  </si>
  <si>
    <t>LX-0040-02-210</t>
  </si>
  <si>
    <t>MAXWELL PLACE - Room 210</t>
  </si>
  <si>
    <t>LX-0040-02-201C</t>
  </si>
  <si>
    <t>MAXWELL PLACE - Room 201C</t>
  </si>
  <si>
    <t>LX-0040-02-210A</t>
  </si>
  <si>
    <t>MAXWELL PLACE - Room 210A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</si>
</sst>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23" fillId="0" borderId="0" xfId="43" applyFont="1" applyAlignment="1" applyProtection="1">
      <alignment horizontal="center"/>
      <protection locked="0"/>
    </xf>
    <xf numFmtId="0" fontId="0" fillId="38" borderId="0" xfId="0" applyNumberFormat="1" applyFill="1" applyAlignment="1" applyProtection="1">
      <alignment horizontal="center"/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ont="1" applyFill="1" applyAlignment="1" applyProtection="1"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49" fontId="0" fillId="0" borderId="0" xfId="0" quotePrefix="1" applyNumberFormat="1" applyFont="1" applyFill="1" applyProtection="1">
      <protection locked="0"/>
    </xf>
    <xf numFmtId="0" fontId="0" fillId="0" borderId="0" xfId="0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9876</v>
          </cell>
        </row>
        <row r="381">
          <cell r="A381" t="str">
            <v>9877</v>
          </cell>
        </row>
        <row r="382">
          <cell r="A382" t="str">
            <v>9878</v>
          </cell>
        </row>
        <row r="383">
          <cell r="A383" t="str">
            <v>9879</v>
          </cell>
        </row>
        <row r="384">
          <cell r="A384" t="str">
            <v>9881</v>
          </cell>
        </row>
        <row r="385">
          <cell r="A385" t="str">
            <v>9882</v>
          </cell>
        </row>
        <row r="386">
          <cell r="A386" t="str">
            <v>9925</v>
          </cell>
        </row>
        <row r="387">
          <cell r="A387" t="str">
            <v>9983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topLeftCell="A7" zoomScale="90" zoomScaleNormal="90" workbookViewId="0">
      <selection activeCell="G10" sqref="G10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1" t="s">
        <v>7</v>
      </c>
      <c r="B1" s="90" t="s">
        <v>76</v>
      </c>
      <c r="C1" s="90"/>
      <c r="F1" s="63" t="s">
        <v>10</v>
      </c>
      <c r="G1" s="18">
        <v>43383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2" t="s">
        <v>8</v>
      </c>
      <c r="B2" s="91" t="str">
        <f>VLOOKUP(B1,BuildingList!A:B,2,FALSE)</f>
        <v>Maxwell Place</v>
      </c>
      <c r="C2" s="91"/>
      <c r="F2" s="64" t="s">
        <v>12</v>
      </c>
      <c r="G2" s="22" t="s">
        <v>58</v>
      </c>
      <c r="J2" s="15">
        <f>G32-J32</f>
        <v>5</v>
      </c>
      <c r="K2" s="15">
        <f>H32-M32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s="38" customFormat="1" ht="15.75" thickTop="1" x14ac:dyDescent="0.25">
      <c r="A6" s="83" t="s">
        <v>80</v>
      </c>
      <c r="B6" s="84" t="s">
        <v>79</v>
      </c>
      <c r="C6" s="85" t="s">
        <v>71</v>
      </c>
      <c r="D6" s="38" t="s">
        <v>5</v>
      </c>
      <c r="E6" s="30">
        <v>3303</v>
      </c>
      <c r="F6" s="86">
        <v>3294</v>
      </c>
      <c r="G6" s="47" t="s">
        <v>13</v>
      </c>
      <c r="H6" s="38" t="s">
        <v>13</v>
      </c>
      <c r="I6" s="39"/>
      <c r="J6" s="73" t="str">
        <f>IF(G6="No Change","N/A",IF(G6="New Tag Required",Lookup!F:F,IF(G6="Remove Old Tag",Lookup!F:F,IF(G6="N/A","N/A",""))))</f>
        <v>N/A</v>
      </c>
      <c r="K6" s="57"/>
      <c r="L6" s="45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38" customFormat="1" x14ac:dyDescent="0.25">
      <c r="A7" s="81">
        <v>201</v>
      </c>
      <c r="B7" s="79" t="s">
        <v>79</v>
      </c>
      <c r="C7" s="39" t="s">
        <v>71</v>
      </c>
      <c r="D7" s="38" t="s">
        <v>5</v>
      </c>
      <c r="E7" s="30">
        <v>479</v>
      </c>
      <c r="F7" s="47">
        <v>313</v>
      </c>
      <c r="G7" s="47" t="s">
        <v>13</v>
      </c>
      <c r="H7" s="38" t="s">
        <v>13</v>
      </c>
      <c r="I7" s="39" t="s">
        <v>90</v>
      </c>
      <c r="J7" s="56" t="str">
        <f>IF(G7="No Change","N/A",IF(G7="New Tag Required",Lookup!F:F,IF(G7="Remove Old Tag",Lookup!F:F,IF(G7="N/A","N/A",""))))</f>
        <v>N/A</v>
      </c>
      <c r="K7" s="57"/>
      <c r="L7" s="45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38" customFormat="1" ht="15" customHeight="1" x14ac:dyDescent="0.25">
      <c r="A8" s="81" t="s">
        <v>82</v>
      </c>
      <c r="B8" s="79" t="s">
        <v>79</v>
      </c>
      <c r="C8" s="39" t="s">
        <v>71</v>
      </c>
      <c r="D8" s="38" t="s">
        <v>5</v>
      </c>
      <c r="E8" s="30">
        <v>13</v>
      </c>
      <c r="F8" s="47">
        <v>205</v>
      </c>
      <c r="G8" s="47" t="s">
        <v>13</v>
      </c>
      <c r="H8" s="38" t="s">
        <v>13</v>
      </c>
      <c r="I8" s="39" t="s">
        <v>90</v>
      </c>
      <c r="J8" s="56" t="str">
        <f>IF(G8="No Change","N/A",IF(G8="New Tag Required",Lookup!F:F,IF(G8="Remove Old Tag",Lookup!F:F,IF(G8="N/A","N/A",""))))</f>
        <v>N/A</v>
      </c>
      <c r="K8" s="57"/>
      <c r="L8" s="45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38" customFormat="1" ht="15" customHeight="1" x14ac:dyDescent="0.25">
      <c r="A9" s="81" t="s">
        <v>83</v>
      </c>
      <c r="B9" s="79" t="s">
        <v>79</v>
      </c>
      <c r="C9" s="39" t="s">
        <v>71</v>
      </c>
      <c r="D9" s="38" t="s">
        <v>5</v>
      </c>
      <c r="E9" s="30">
        <v>5</v>
      </c>
      <c r="F9" s="47">
        <v>4</v>
      </c>
      <c r="G9" s="47" t="s">
        <v>13</v>
      </c>
      <c r="H9" s="38" t="s">
        <v>13</v>
      </c>
      <c r="I9" s="39"/>
      <c r="J9" s="56" t="str">
        <f>IF(G9="No Change","N/A",IF(G9="New Tag Required",Lookup!F:F,IF(G9="Remove Old Tag",Lookup!F:F,IF(G9="N/A","N/A",""))))</f>
        <v>N/A</v>
      </c>
      <c r="K9" s="57"/>
      <c r="L9" s="45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38" customFormat="1" ht="15" customHeight="1" x14ac:dyDescent="0.25">
      <c r="A10" s="82" t="s">
        <v>81</v>
      </c>
      <c r="B10" s="79" t="s">
        <v>79</v>
      </c>
      <c r="C10" s="39" t="s">
        <v>50</v>
      </c>
      <c r="D10" s="38" t="s">
        <v>5</v>
      </c>
      <c r="E10" s="30">
        <v>0</v>
      </c>
      <c r="F10" s="47">
        <v>15</v>
      </c>
      <c r="G10" s="47" t="s">
        <v>3</v>
      </c>
      <c r="H10" s="38" t="s">
        <v>13</v>
      </c>
      <c r="I10" s="39"/>
      <c r="J10" s="56">
        <f>IF(G10="No Change","N/A",IF(G10="New Tag Required",Lookup!F:F,IF(G10="Remove Old Tag",Lookup!F:F,IF(G10="N/A","N/A",""))))</f>
        <v>0</v>
      </c>
      <c r="K10" s="57"/>
      <c r="L10" s="45"/>
      <c r="M10" s="56" t="str">
        <f>IF(H10="No Change","N/A",IF(H10="New Tag Required",Lookup!F:F,IF(H10="Remove Old Sign",Lookup!F:F,IF(H10="N/A","N/A",""))))</f>
        <v>N/A</v>
      </c>
      <c r="N10" s="57"/>
      <c r="O10" s="56"/>
    </row>
    <row r="11" spans="1:16" s="38" customFormat="1" ht="15" customHeight="1" x14ac:dyDescent="0.25">
      <c r="A11" s="81">
        <v>202</v>
      </c>
      <c r="B11" s="79" t="s">
        <v>79</v>
      </c>
      <c r="C11" s="39" t="s">
        <v>71</v>
      </c>
      <c r="D11" s="38" t="s">
        <v>5</v>
      </c>
      <c r="E11" s="30">
        <v>308</v>
      </c>
      <c r="F11" s="47">
        <v>324</v>
      </c>
      <c r="G11" s="47" t="s">
        <v>13</v>
      </c>
      <c r="H11" s="38" t="s">
        <v>13</v>
      </c>
      <c r="I11" s="39"/>
      <c r="J11" s="56" t="str">
        <f>IF(G11="No Change","N/A",IF(G11="New Tag Required",Lookup!F:F,IF(G11="Remove Old Tag",Lookup!F:F,IF(G11="N/A","N/A",""))))</f>
        <v>N/A</v>
      </c>
      <c r="K11" s="57"/>
      <c r="L11" s="45"/>
      <c r="M11" s="56" t="str">
        <f>IF(H11="No Change","N/A",IF(H11="New Tag Required",Lookup!F:F,IF(H11="Remove Old Sign",Lookup!F:F,IF(H11="N/A","N/A",""))))</f>
        <v>N/A</v>
      </c>
      <c r="N11" s="57"/>
      <c r="O11" s="56"/>
    </row>
    <row r="12" spans="1:16" s="72" customFormat="1" x14ac:dyDescent="0.25">
      <c r="A12" s="81" t="s">
        <v>84</v>
      </c>
      <c r="B12" s="79" t="s">
        <v>79</v>
      </c>
      <c r="C12" s="39" t="s">
        <v>71</v>
      </c>
      <c r="D12" s="38" t="s">
        <v>5</v>
      </c>
      <c r="E12" s="30">
        <v>5</v>
      </c>
      <c r="F12" s="75">
        <v>17</v>
      </c>
      <c r="G12" s="47" t="s">
        <v>13</v>
      </c>
      <c r="H12" s="38" t="s">
        <v>13</v>
      </c>
      <c r="I12" s="74"/>
      <c r="J12" s="56" t="str">
        <f>IF(G12="No Change","N/A",IF(G12="New Tag Required",Lookup!F:F,IF(G12="Remove Old Tag",Lookup!F:F,IF(G12="N/A","N/A",""))))</f>
        <v>N/A</v>
      </c>
      <c r="K12" s="57"/>
      <c r="L12" s="45"/>
      <c r="M12" s="56" t="str">
        <f>IF(H12="No Change","N/A",IF(H12="New Tag Required",Lookup!F:F,IF(H12="Remove Old Sign",Lookup!F:F,IF(H12="N/A","N/A",""))))</f>
        <v>N/A</v>
      </c>
      <c r="N12" s="78"/>
      <c r="O12" s="77"/>
    </row>
    <row r="13" spans="1:16" s="38" customFormat="1" x14ac:dyDescent="0.25">
      <c r="A13" s="81" t="s">
        <v>85</v>
      </c>
      <c r="B13" s="79" t="s">
        <v>79</v>
      </c>
      <c r="C13" s="39" t="s">
        <v>71</v>
      </c>
      <c r="D13" s="38" t="s">
        <v>5</v>
      </c>
      <c r="E13" s="30">
        <v>12</v>
      </c>
      <c r="F13" s="47">
        <v>17</v>
      </c>
      <c r="G13" s="47" t="s">
        <v>13</v>
      </c>
      <c r="H13" s="38" t="s">
        <v>13</v>
      </c>
      <c r="I13" s="39"/>
      <c r="J13" s="56" t="str">
        <f>IF(G13="No Change","N/A",IF(G13="New Tag Required",Lookup!F:F,IF(G13="Remove Old Tag",Lookup!F:F,IF(G13="N/A","N/A",""))))</f>
        <v>N/A</v>
      </c>
      <c r="K13" s="57"/>
      <c r="L13" s="45"/>
      <c r="M13" s="56" t="str">
        <f>IF(H13="No Change","N/A",IF(H13="New Tag Required",Lookup!F:F,IF(H13="Remove Old Sign",Lookup!F:F,IF(H13="N/A","N/A",""))))</f>
        <v>N/A</v>
      </c>
      <c r="N13" s="57"/>
      <c r="O13" s="56"/>
    </row>
    <row r="14" spans="1:16" s="38" customFormat="1" ht="15.75" customHeight="1" x14ac:dyDescent="0.25">
      <c r="A14" s="83">
        <v>203</v>
      </c>
      <c r="B14" s="84" t="s">
        <v>79</v>
      </c>
      <c r="C14" s="85" t="s">
        <v>71</v>
      </c>
      <c r="D14" s="38" t="s">
        <v>5</v>
      </c>
      <c r="E14" s="30">
        <v>109</v>
      </c>
      <c r="F14" s="86">
        <v>119</v>
      </c>
      <c r="G14" s="47" t="s">
        <v>3</v>
      </c>
      <c r="H14" s="38" t="s">
        <v>13</v>
      </c>
      <c r="I14" s="39" t="s">
        <v>89</v>
      </c>
      <c r="J14" s="56">
        <f>IF(G14="No Change","N/A",IF(G14="New Tag Required",Lookup!F:F,IF(G14="Remove Old Tag",Lookup!F:F,IF(G14="N/A","N/A",""))))</f>
        <v>0</v>
      </c>
      <c r="K14" s="57"/>
      <c r="L14" s="45"/>
      <c r="M14" s="56" t="str">
        <f>IF(H14="No Change","N/A",IF(H14="New Tag Required",Lookup!F:F,IF(H14="Remove Old Sign",Lookup!F:F,IF(H14="N/A","N/A",""))))</f>
        <v>N/A</v>
      </c>
      <c r="N14" s="57"/>
      <c r="O14" s="56"/>
    </row>
    <row r="15" spans="1:16" s="38" customFormat="1" x14ac:dyDescent="0.25">
      <c r="A15" s="81">
        <v>204</v>
      </c>
      <c r="B15" s="79" t="s">
        <v>79</v>
      </c>
      <c r="C15" s="39" t="s">
        <v>71</v>
      </c>
      <c r="D15" s="38" t="s">
        <v>5</v>
      </c>
      <c r="E15" s="30">
        <v>233</v>
      </c>
      <c r="F15" s="47">
        <v>228</v>
      </c>
      <c r="G15" s="47" t="s">
        <v>13</v>
      </c>
      <c r="H15" s="38" t="s">
        <v>13</v>
      </c>
      <c r="I15" s="39"/>
      <c r="J15" s="56" t="str">
        <f>IF(G15="No Change","N/A",IF(G15="New Tag Required",Lookup!F:F,IF(G15="Remove Old Tag",Lookup!F:F,IF(G15="N/A","N/A",""))))</f>
        <v>N/A</v>
      </c>
      <c r="K15" s="57"/>
      <c r="L15" s="58"/>
      <c r="M15" s="56" t="str">
        <f>IF(H15="No Change","N/A",IF(H15="New Tag Required",Lookup!F:F,IF(H15="Remove Old Sign",Lookup!F:F,IF(H15="N/A","N/A",""))))</f>
        <v>N/A</v>
      </c>
      <c r="N15" s="57"/>
      <c r="O15" s="56"/>
    </row>
    <row r="16" spans="1:16" s="38" customFormat="1" x14ac:dyDescent="0.25">
      <c r="A16" s="81" t="s">
        <v>86</v>
      </c>
      <c r="B16" s="79" t="s">
        <v>79</v>
      </c>
      <c r="C16" s="39" t="s">
        <v>71</v>
      </c>
      <c r="D16" s="38" t="s">
        <v>5</v>
      </c>
      <c r="E16" s="30">
        <v>13</v>
      </c>
      <c r="F16" s="47">
        <v>16</v>
      </c>
      <c r="G16" s="47" t="s">
        <v>13</v>
      </c>
      <c r="H16" s="38" t="s">
        <v>13</v>
      </c>
      <c r="I16" s="39"/>
      <c r="J16" s="56" t="str">
        <f>IF(G16="No Change","N/A",IF(G16="New Tag Required",Lookup!F:F,IF(G16="Remove Old Tag",Lookup!F:F,IF(G16="N/A","N/A",""))))</f>
        <v>N/A</v>
      </c>
      <c r="K16" s="57"/>
      <c r="L16" s="58"/>
      <c r="M16" s="56" t="str">
        <f>IF(H16="No Change","N/A",IF(H16="New Tag Required",Lookup!F:F,IF(H16="Remove Old Sign",Lookup!F:F,IF(H16="N/A","N/A",""))))</f>
        <v>N/A</v>
      </c>
      <c r="N16" s="57"/>
      <c r="O16" s="56"/>
    </row>
    <row r="17" spans="1:15" s="38" customFormat="1" x14ac:dyDescent="0.25">
      <c r="A17" s="81">
        <v>205</v>
      </c>
      <c r="B17" s="79" t="s">
        <v>79</v>
      </c>
      <c r="C17" s="39" t="s">
        <v>71</v>
      </c>
      <c r="D17" s="38" t="s">
        <v>5</v>
      </c>
      <c r="E17" s="30">
        <v>332</v>
      </c>
      <c r="F17" s="47">
        <v>333</v>
      </c>
      <c r="G17" s="47" t="s">
        <v>13</v>
      </c>
      <c r="H17" s="38" t="s">
        <v>13</v>
      </c>
      <c r="I17" s="39"/>
      <c r="J17" s="56" t="str">
        <f>IF(G17="No Change","N/A",IF(G17="New Tag Required",Lookup!F:F,IF(G17="Remove Old Tag",Lookup!F:F,IF(G17="N/A","N/A",""))))</f>
        <v>N/A</v>
      </c>
      <c r="K17" s="57"/>
      <c r="L17" s="58"/>
      <c r="M17" s="56" t="str">
        <f>IF(H17="No Change","N/A",IF(H17="New Tag Required",Lookup!F:F,IF(H17="Remove Old Sign",Lookup!F:F,IF(H17="N/A","N/A",""))))</f>
        <v>N/A</v>
      </c>
      <c r="N17" s="57"/>
      <c r="O17" s="56"/>
    </row>
    <row r="18" spans="1:15" s="38" customFormat="1" x14ac:dyDescent="0.25">
      <c r="A18" s="87">
        <v>206</v>
      </c>
      <c r="B18" s="88" t="s">
        <v>79</v>
      </c>
      <c r="C18" s="74" t="s">
        <v>71</v>
      </c>
      <c r="D18" s="72" t="s">
        <v>5</v>
      </c>
      <c r="E18" s="89">
        <v>275</v>
      </c>
      <c r="F18" s="76">
        <v>262</v>
      </c>
      <c r="G18" s="76" t="s">
        <v>13</v>
      </c>
      <c r="H18" s="72" t="s">
        <v>13</v>
      </c>
      <c r="I18" s="74"/>
      <c r="J18" s="56" t="str">
        <f>IF(G18="No Change","N/A",IF(G18="New Tag Required",Lookup!F:F,IF(G18="Remove Old Tag",Lookup!F:F,IF(G18="N/A","N/A",""))))</f>
        <v>N/A</v>
      </c>
      <c r="K18" s="57"/>
      <c r="L18" s="56"/>
      <c r="M18" s="56" t="str">
        <f>IF(H18="No Change","N/A",IF(H18="New Tag Required",Lookup!F:F,IF(H18="Remove Old Sign",Lookup!F:F,IF(H18="N/A","N/A",""))))</f>
        <v>N/A</v>
      </c>
      <c r="N18" s="57"/>
      <c r="O18" s="56"/>
    </row>
    <row r="19" spans="1:15" s="38" customFormat="1" x14ac:dyDescent="0.25">
      <c r="A19" s="87" t="s">
        <v>87</v>
      </c>
      <c r="B19" s="88" t="s">
        <v>79</v>
      </c>
      <c r="C19" s="74" t="s">
        <v>71</v>
      </c>
      <c r="D19" s="72" t="s">
        <v>5</v>
      </c>
      <c r="E19" s="89">
        <v>16</v>
      </c>
      <c r="F19" s="76">
        <v>19</v>
      </c>
      <c r="G19" s="76" t="s">
        <v>13</v>
      </c>
      <c r="H19" s="72" t="s">
        <v>13</v>
      </c>
      <c r="I19" s="74"/>
      <c r="J19" s="56" t="str">
        <f>IF(G19="No Change","N/A",IF(G19="New Tag Required",Lookup!F:F,IF(G19="Remove Old Tag",Lookup!F:F,IF(G19="N/A","N/A",""))))</f>
        <v>N/A</v>
      </c>
      <c r="K19" s="59"/>
      <c r="L19" s="39"/>
      <c r="M19" s="56" t="str">
        <f>IF(H19="No Change","N/A",IF(H19="New Tag Required",Lookup!F:F,IF(H19="Remove Old Sign",Lookup!F:F,IF(H19="N/A","N/A",""))))</f>
        <v>N/A</v>
      </c>
      <c r="N19" s="59"/>
      <c r="O19" s="39"/>
    </row>
    <row r="20" spans="1:15" s="38" customFormat="1" x14ac:dyDescent="0.25">
      <c r="A20" s="83">
        <v>207</v>
      </c>
      <c r="B20" s="84" t="s">
        <v>79</v>
      </c>
      <c r="C20" s="85" t="s">
        <v>71</v>
      </c>
      <c r="D20" s="38" t="s">
        <v>5</v>
      </c>
      <c r="E20" s="30">
        <v>70</v>
      </c>
      <c r="F20" s="86">
        <v>58</v>
      </c>
      <c r="G20" s="47" t="s">
        <v>3</v>
      </c>
      <c r="H20" s="38" t="s">
        <v>13</v>
      </c>
      <c r="I20" s="39" t="s">
        <v>89</v>
      </c>
      <c r="J20" s="56">
        <f>IF(G20="No Change","N/A",IF(G20="New Tag Required",Lookup!F:F,IF(G20="Remove Old Tag",Lookup!F:F,IF(G20="N/A","N/A",""))))</f>
        <v>0</v>
      </c>
      <c r="K20" s="59"/>
      <c r="L20" s="39"/>
      <c r="M20" s="56" t="str">
        <f>IF(H20="No Change","N/A",IF(H20="New Tag Required",Lookup!F:F,IF(H20="Remove Old Sign",Lookup!F:F,IF(H20="N/A","N/A",""))))</f>
        <v>N/A</v>
      </c>
      <c r="N20" s="59"/>
      <c r="O20" s="39"/>
    </row>
    <row r="21" spans="1:15" s="38" customFormat="1" x14ac:dyDescent="0.25">
      <c r="A21" s="83">
        <v>208</v>
      </c>
      <c r="B21" s="84" t="s">
        <v>79</v>
      </c>
      <c r="C21" s="85" t="s">
        <v>71</v>
      </c>
      <c r="D21" s="38" t="s">
        <v>5</v>
      </c>
      <c r="E21" s="30">
        <v>100</v>
      </c>
      <c r="F21" s="86">
        <v>101</v>
      </c>
      <c r="G21" s="47" t="s">
        <v>3</v>
      </c>
      <c r="H21" s="38" t="s">
        <v>13</v>
      </c>
      <c r="I21" s="39" t="s">
        <v>89</v>
      </c>
      <c r="J21" s="56">
        <f>IF(G21="No Change","N/A",IF(G21="New Tag Required",Lookup!F:F,IF(G21="Remove Old Tag",Lookup!F:F,IF(G21="N/A","N/A",""))))</f>
        <v>0</v>
      </c>
      <c r="K21" s="59"/>
      <c r="L21" s="39"/>
      <c r="M21" s="56" t="str">
        <f>IF(H21="No Change","N/A",IF(H21="New Tag Required",Lookup!F:F,IF(H21="Remove Old Sign",Lookup!F:F,IF(H21="N/A","N/A",""))))</f>
        <v>N/A</v>
      </c>
      <c r="N21" s="59"/>
      <c r="O21" s="39"/>
    </row>
    <row r="22" spans="1:15" s="38" customFormat="1" x14ac:dyDescent="0.25">
      <c r="A22" s="81">
        <v>209</v>
      </c>
      <c r="B22" s="79" t="s">
        <v>79</v>
      </c>
      <c r="C22" s="39" t="s">
        <v>71</v>
      </c>
      <c r="D22" s="38" t="s">
        <v>5</v>
      </c>
      <c r="E22" s="30">
        <v>314</v>
      </c>
      <c r="F22" s="47">
        <v>315</v>
      </c>
      <c r="G22" s="47" t="s">
        <v>13</v>
      </c>
      <c r="H22" s="38" t="s">
        <v>13</v>
      </c>
      <c r="I22" s="39"/>
      <c r="J22" s="56" t="str">
        <f>IF(G22="No Change","N/A",IF(G22="New Tag Required",Lookup!F:F,IF(G22="Remove Old Tag",Lookup!F:F,IF(G22="N/A","N/A",""))))</f>
        <v>N/A</v>
      </c>
      <c r="K22" s="59"/>
      <c r="L22" s="39"/>
      <c r="M22" s="56" t="str">
        <f>IF(H22="No Change","N/A",IF(H22="New Tag Required",Lookup!F:F,IF(H22="Remove Old Sign",Lookup!F:F,IF(H22="N/A","N/A",""))))</f>
        <v>N/A</v>
      </c>
      <c r="N22" s="59"/>
      <c r="O22" s="39"/>
    </row>
    <row r="23" spans="1:15" s="38" customFormat="1" x14ac:dyDescent="0.25">
      <c r="A23" s="81" t="s">
        <v>88</v>
      </c>
      <c r="B23" s="79" t="s">
        <v>79</v>
      </c>
      <c r="C23" s="39" t="s">
        <v>71</v>
      </c>
      <c r="D23" s="38" t="s">
        <v>5</v>
      </c>
      <c r="E23" s="30">
        <v>47</v>
      </c>
      <c r="F23" s="47">
        <v>45</v>
      </c>
      <c r="G23" s="47" t="s">
        <v>13</v>
      </c>
      <c r="H23" s="38" t="s">
        <v>13</v>
      </c>
      <c r="I23" s="39"/>
      <c r="J23" s="56" t="str">
        <f>IF(G23="No Change","N/A",IF(G23="New Tag Required",Lookup!F:F,IF(G23="Remove Old Tag",Lookup!F:F,IF(G23="N/A","N/A",""))))</f>
        <v>N/A</v>
      </c>
      <c r="K23" s="59"/>
      <c r="L23" s="39"/>
      <c r="M23" s="56" t="str">
        <f>IF(H23="No Change","N/A",IF(H23="New Tag Required",Lookup!F:F,IF(H23="Remove Old Sign",Lookup!F:F,IF(H23="N/A","N/A",""))))</f>
        <v>N/A</v>
      </c>
      <c r="N23" s="59"/>
      <c r="O23" s="39"/>
    </row>
    <row r="24" spans="1:15" s="38" customFormat="1" x14ac:dyDescent="0.25">
      <c r="A24" s="81">
        <v>210</v>
      </c>
      <c r="B24" s="79" t="s">
        <v>79</v>
      </c>
      <c r="C24" s="39" t="s">
        <v>71</v>
      </c>
      <c r="D24" s="38" t="s">
        <v>5</v>
      </c>
      <c r="E24" s="30">
        <v>280</v>
      </c>
      <c r="F24" s="48">
        <v>267</v>
      </c>
      <c r="G24" s="47" t="s">
        <v>13</v>
      </c>
      <c r="H24" s="38" t="s">
        <v>13</v>
      </c>
      <c r="I24" s="39"/>
      <c r="J24" s="56" t="str">
        <f>IF(G24="No Change","N/A",IF(G24="New Tag Required",Lookup!F:F,IF(G24="Remove Old Tag",Lookup!F:F,IF(G24="N/A","N/A",""))))</f>
        <v>N/A</v>
      </c>
      <c r="K24" s="59"/>
      <c r="L24" s="39"/>
      <c r="M24" s="56" t="str">
        <f>IF(H24="No Change","N/A",IF(H24="New Tag Required",Lookup!F:F,IF(H24="Remove Old Sign",Lookup!F:F,IF(H24="N/A","N/A",""))))</f>
        <v>N/A</v>
      </c>
      <c r="N24" s="59"/>
      <c r="O24" s="39"/>
    </row>
    <row r="25" spans="1:15" s="38" customFormat="1" ht="15" customHeight="1" x14ac:dyDescent="0.25">
      <c r="A25" s="82" t="s">
        <v>91</v>
      </c>
      <c r="B25" s="79" t="s">
        <v>79</v>
      </c>
      <c r="C25" s="39" t="s">
        <v>50</v>
      </c>
      <c r="D25" s="38" t="s">
        <v>5</v>
      </c>
      <c r="E25" s="30">
        <v>0</v>
      </c>
      <c r="F25" s="47">
        <v>26</v>
      </c>
      <c r="G25" s="47" t="s">
        <v>3</v>
      </c>
      <c r="H25" s="38" t="s">
        <v>13</v>
      </c>
      <c r="I25" s="39"/>
      <c r="J25" s="56">
        <f>IF(G25="No Change","N/A",IF(G25="New Tag Required",Lookup!F:F,IF(G25="Remove Old Tag",Lookup!F:F,IF(G25="N/A","N/A",""))))</f>
        <v>0</v>
      </c>
      <c r="K25" s="57"/>
      <c r="L25" s="45"/>
      <c r="M25" s="56" t="str">
        <f>IF(H25="No Change","N/A",IF(H25="New Tag Required",Lookup!F:F,IF(H25="Remove Old Sign",Lookup!F:F,IF(H25="N/A","N/A",""))))</f>
        <v>N/A</v>
      </c>
      <c r="N25" s="57"/>
      <c r="O25" s="56"/>
    </row>
    <row r="26" spans="1:15" s="38" customFormat="1" x14ac:dyDescent="0.25">
      <c r="A26" s="81" t="s">
        <v>77</v>
      </c>
      <c r="B26" s="79" t="s">
        <v>79</v>
      </c>
      <c r="C26" s="39" t="s">
        <v>71</v>
      </c>
      <c r="D26" s="38" t="s">
        <v>5</v>
      </c>
      <c r="E26" s="30">
        <v>88</v>
      </c>
      <c r="F26" s="47">
        <v>72</v>
      </c>
      <c r="G26" s="47" t="s">
        <v>13</v>
      </c>
      <c r="H26" s="38" t="s">
        <v>13</v>
      </c>
      <c r="I26" s="39"/>
      <c r="J26" s="56" t="str">
        <f>IF(G26="No Change","N/A",IF(G26="New Tag Required",Lookup!F:F,IF(G26="Remove Old Tag",Lookup!F:F,IF(G26="N/A","N/A",""))))</f>
        <v>N/A</v>
      </c>
      <c r="K26" s="60"/>
      <c r="M26" s="56" t="str">
        <f>IF(H26="No Change","N/A",IF(H26="New Tag Required",Lookup!F:F,IF(H26="Remove Old Sign",Lookup!F:F,IF(H26="N/A","N/A",""))))</f>
        <v>N/A</v>
      </c>
      <c r="N26" s="60"/>
    </row>
    <row r="27" spans="1:15" x14ac:dyDescent="0.25">
      <c r="A27" s="81" t="s">
        <v>78</v>
      </c>
      <c r="B27" s="79" t="s">
        <v>79</v>
      </c>
      <c r="C27" s="39" t="s">
        <v>71</v>
      </c>
      <c r="D27" s="38" t="s">
        <v>5</v>
      </c>
      <c r="E27" s="30">
        <v>116</v>
      </c>
      <c r="F27" s="30">
        <v>67</v>
      </c>
      <c r="G27" s="47" t="s">
        <v>13</v>
      </c>
      <c r="H27" s="38" t="s">
        <v>13</v>
      </c>
      <c r="J27" s="10" t="str">
        <f>IF(G27="No Change","N/A",IF(G27="New Tag Required",Lookup!F:F,IF(G27="Remove Old Tag",Lookup!F:F,IF(G27="N/A","N/A",""))))</f>
        <v>N/A</v>
      </c>
      <c r="K27" s="31"/>
      <c r="M27" s="10" t="str">
        <f>IF(H27="No Change","N/A",IF(H27="New Tag Required",Lookup!F:F,IF(H27="Remove Old Sign",Lookup!F:F,IF(H27="N/A","N/A",""))))</f>
        <v>N/A</v>
      </c>
      <c r="N27" s="31"/>
    </row>
    <row r="28" spans="1:15" x14ac:dyDescent="0.25">
      <c r="A28" s="80"/>
      <c r="B28" s="79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1"/>
      <c r="M28" s="10" t="str">
        <f>IF(H28="No Change","N/A",IF(H28="New Tag Required",Lookup!F:F,IF(H28="Remove Old Sign",Lookup!F:F,IF(H28="N/A","N/A",""))))</f>
        <v/>
      </c>
      <c r="N28" s="31"/>
    </row>
    <row r="29" spans="1:15" x14ac:dyDescent="0.25">
      <c r="A29" s="82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1"/>
      <c r="M29" s="10" t="str">
        <f>IF(H29="No Change","N/A",IF(H29="New Tag Required",Lookup!F:F,IF(H29="Remove Old Sign",Lookup!F:F,IF(H29="N/A","N/A",""))))</f>
        <v/>
      </c>
      <c r="N29" s="31"/>
    </row>
    <row r="30" spans="1:15" ht="15.75" thickBot="1" x14ac:dyDescent="0.3">
      <c r="A30" s="82"/>
      <c r="C30" s="11"/>
      <c r="E30" s="30"/>
      <c r="F30" s="30"/>
      <c r="G30" s="30"/>
      <c r="K30" s="31"/>
      <c r="N30" s="31"/>
    </row>
    <row r="31" spans="1:15" ht="45" x14ac:dyDescent="0.25">
      <c r="A31" s="82"/>
      <c r="C31" s="11"/>
      <c r="E31" s="30"/>
      <c r="F31" s="30"/>
      <c r="G31" s="69" t="s">
        <v>45</v>
      </c>
      <c r="H31" s="70" t="s">
        <v>46</v>
      </c>
      <c r="J31" s="71" t="s">
        <v>40</v>
      </c>
      <c r="K31" s="10"/>
      <c r="L31" s="10"/>
      <c r="M31" s="71" t="s">
        <v>41</v>
      </c>
    </row>
    <row r="32" spans="1:15" ht="15.75" thickBot="1" x14ac:dyDescent="0.3">
      <c r="A32" s="53"/>
      <c r="C32" s="11"/>
      <c r="E32" s="30"/>
      <c r="F32" s="30"/>
      <c r="G32" s="14">
        <f>COUNTIF(G6:G31,"New Tag Required")</f>
        <v>5</v>
      </c>
      <c r="H32" s="13">
        <f>COUNTIF(H6:H31,"New Sign Required")</f>
        <v>0</v>
      </c>
      <c r="J32" s="12">
        <f>COUNTIF(J6:J31,"Installed")</f>
        <v>0</v>
      </c>
      <c r="K32" s="10"/>
      <c r="L32" s="10"/>
      <c r="M32" s="12">
        <f>COUNTIF(M6:M31,"Installed")</f>
        <v>0</v>
      </c>
    </row>
    <row r="33" spans="1:7" x14ac:dyDescent="0.25">
      <c r="C33" s="11"/>
      <c r="E33" s="30"/>
      <c r="F33" s="30"/>
      <c r="G33" s="30"/>
    </row>
    <row r="34" spans="1:7" x14ac:dyDescent="0.25">
      <c r="C34" s="11"/>
      <c r="E34" s="30"/>
      <c r="F34" s="30"/>
      <c r="G34" s="30"/>
    </row>
    <row r="35" spans="1:7" x14ac:dyDescent="0.25">
      <c r="A35" s="53"/>
      <c r="C35" s="11"/>
      <c r="E35" s="30"/>
      <c r="F35" s="30"/>
      <c r="G35" s="30"/>
    </row>
    <row r="36" spans="1:7" x14ac:dyDescent="0.25">
      <c r="A36" s="53"/>
      <c r="C36" s="11"/>
      <c r="E36" s="30"/>
      <c r="F36" s="30"/>
      <c r="G36" s="30"/>
    </row>
    <row r="37" spans="1:7" x14ac:dyDescent="0.25">
      <c r="A37" s="53"/>
      <c r="C37" s="11"/>
      <c r="E37" s="30"/>
      <c r="F37" s="30"/>
      <c r="G37" s="30"/>
    </row>
    <row r="38" spans="1:7" x14ac:dyDescent="0.25">
      <c r="A38" s="53"/>
      <c r="C38" s="11"/>
      <c r="E38" s="30"/>
      <c r="G38" s="30"/>
    </row>
    <row r="39" spans="1:7" x14ac:dyDescent="0.25">
      <c r="A39" s="53"/>
      <c r="C39" s="11"/>
      <c r="E39" s="30"/>
      <c r="G39" s="30"/>
    </row>
    <row r="40" spans="1:7" x14ac:dyDescent="0.25">
      <c r="A40" s="54"/>
      <c r="C40" s="11"/>
      <c r="E40" s="30"/>
      <c r="G40" s="30"/>
    </row>
    <row r="41" spans="1:7" x14ac:dyDescent="0.25">
      <c r="A41" s="54"/>
      <c r="C41" s="11"/>
      <c r="E41" s="30"/>
      <c r="G41" s="30"/>
    </row>
    <row r="42" spans="1:7" x14ac:dyDescent="0.25">
      <c r="A42" s="54"/>
      <c r="C42" s="11"/>
      <c r="E42" s="30"/>
      <c r="G42" s="30"/>
    </row>
    <row r="43" spans="1:7" x14ac:dyDescent="0.25">
      <c r="A43" s="53"/>
      <c r="C43" s="11"/>
      <c r="E43" s="30"/>
      <c r="G43" s="30"/>
    </row>
    <row r="44" spans="1:7" x14ac:dyDescent="0.25">
      <c r="A44" s="53"/>
      <c r="C44" s="11"/>
      <c r="G44" s="30"/>
    </row>
    <row r="45" spans="1:7" x14ac:dyDescent="0.25">
      <c r="A45" s="55"/>
      <c r="C45" s="11"/>
      <c r="G45" s="30"/>
    </row>
    <row r="46" spans="1:7" x14ac:dyDescent="0.25">
      <c r="A46" s="55"/>
      <c r="C46" s="11"/>
      <c r="G46" s="30"/>
    </row>
    <row r="47" spans="1:7" x14ac:dyDescent="0.25">
      <c r="A47" s="55"/>
      <c r="C47" s="11"/>
      <c r="G47" s="30"/>
    </row>
    <row r="48" spans="1:7" x14ac:dyDescent="0.25">
      <c r="A48" s="55"/>
      <c r="C48" s="11"/>
      <c r="G48" s="30"/>
    </row>
    <row r="49" spans="1:7" x14ac:dyDescent="0.25">
      <c r="A49" s="55"/>
      <c r="C49" s="11"/>
      <c r="G49" s="30"/>
    </row>
    <row r="50" spans="1:7" x14ac:dyDescent="0.25">
      <c r="A50" s="55"/>
      <c r="C50" s="11"/>
      <c r="G50" s="30"/>
    </row>
    <row r="51" spans="1:7" x14ac:dyDescent="0.25">
      <c r="A51" s="55"/>
      <c r="C51" s="11"/>
      <c r="G51" s="30"/>
    </row>
    <row r="52" spans="1:7" x14ac:dyDescent="0.25">
      <c r="A52" s="53"/>
      <c r="C52" s="11"/>
      <c r="G52" s="30"/>
    </row>
    <row r="53" spans="1:7" x14ac:dyDescent="0.25">
      <c r="A53" s="53"/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198" spans="3:3" x14ac:dyDescent="0.25">
      <c r="C198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7:G51 G28:G30">
    <cfRule type="containsText" dxfId="72" priority="163" operator="containsText" text="New Tag Required">
      <formula>NOT(ISERROR(SEARCH("New Tag Required",G28)))</formula>
    </cfRule>
  </conditionalFormatting>
  <conditionalFormatting sqref="D6 D28:D37 D70:D97">
    <cfRule type="containsText" dxfId="71" priority="162" operator="containsText" text="Yes">
      <formula>NOT(ISERROR(SEARCH("Yes",D6)))</formula>
    </cfRule>
  </conditionalFormatting>
  <conditionalFormatting sqref="H37:H97 H198:H419 H28:H30">
    <cfRule type="containsText" dxfId="70" priority="150" operator="containsText" text="New Sign Required">
      <formula>NOT(ISERROR(SEARCH("New Sign Required",H28)))</formula>
    </cfRule>
  </conditionalFormatting>
  <conditionalFormatting sqref="G37:G97 G28:H30">
    <cfRule type="containsText" dxfId="69" priority="149" operator="containsText" text="Action Required">
      <formula>NOT(ISERROR(SEARCH("Action Required",G28)))</formula>
    </cfRule>
  </conditionalFormatting>
  <conditionalFormatting sqref="H37:H97">
    <cfRule type="containsText" dxfId="68" priority="148" operator="containsText" text="Action Required">
      <formula>NOT(ISERROR(SEARCH("Action Required",H37)))</formula>
    </cfRule>
  </conditionalFormatting>
  <conditionalFormatting sqref="G6 G33:G36">
    <cfRule type="containsText" dxfId="67" priority="90" operator="containsText" text="New Tag Required">
      <formula>NOT(ISERROR(SEARCH("New Tag Required",G6)))</formula>
    </cfRule>
  </conditionalFormatting>
  <conditionalFormatting sqref="H6 H33:H36">
    <cfRule type="containsText" dxfId="66" priority="88" operator="containsText" text="New Sign Required">
      <formula>NOT(ISERROR(SEARCH("New Sign Required",H6)))</formula>
    </cfRule>
  </conditionalFormatting>
  <conditionalFormatting sqref="G6 G33:G36">
    <cfRule type="containsText" dxfId="65" priority="87" operator="containsText" text="Action Required">
      <formula>NOT(ISERROR(SEARCH("Action Required",G6)))</formula>
    </cfRule>
  </conditionalFormatting>
  <conditionalFormatting sqref="H6 H33:H36">
    <cfRule type="containsText" dxfId="64" priority="86" operator="containsText" text="Action Required">
      <formula>NOT(ISERROR(SEARCH("Action Required",H6)))</formula>
    </cfRule>
  </conditionalFormatting>
  <conditionalFormatting sqref="G6">
    <cfRule type="containsText" dxfId="63" priority="85" operator="containsText" text="New Tag Required">
      <formula>NOT(ISERROR(SEARCH("New Tag Required",G6)))</formula>
    </cfRule>
  </conditionalFormatting>
  <conditionalFormatting sqref="D6">
    <cfRule type="containsText" dxfId="62" priority="84" operator="containsText" text="Yes">
      <formula>NOT(ISERROR(SEARCH("Yes",D6)))</formula>
    </cfRule>
  </conditionalFormatting>
  <conditionalFormatting sqref="G6">
    <cfRule type="containsText" dxfId="61" priority="83" operator="containsText" text="Action Required">
      <formula>NOT(ISERROR(SEARCH("Action Required",G6)))</formula>
    </cfRule>
  </conditionalFormatting>
  <conditionalFormatting sqref="D98:D197">
    <cfRule type="containsText" dxfId="60" priority="82" operator="containsText" text="Yes">
      <formula>NOT(ISERROR(SEARCH("Yes",D98)))</formula>
    </cfRule>
  </conditionalFormatting>
  <conditionalFormatting sqref="H98:H197">
    <cfRule type="containsText" dxfId="59" priority="81" operator="containsText" text="New Sign Required">
      <formula>NOT(ISERROR(SEARCH("New Sign Required",H98)))</formula>
    </cfRule>
  </conditionalFormatting>
  <conditionalFormatting sqref="G98:G197">
    <cfRule type="containsText" dxfId="58" priority="80" operator="containsText" text="Action Required">
      <formula>NOT(ISERROR(SEARCH("Action Required",G98)))</formula>
    </cfRule>
  </conditionalFormatting>
  <conditionalFormatting sqref="H98:H197">
    <cfRule type="containsText" dxfId="57" priority="79" operator="containsText" text="Action Required">
      <formula>NOT(ISERROR(SEARCH("Action Required",H98)))</formula>
    </cfRule>
  </conditionalFormatting>
  <conditionalFormatting sqref="D7:D24 D26:D27">
    <cfRule type="containsText" dxfId="56" priority="65" operator="containsText" text="Yes">
      <formula>NOT(ISERROR(SEARCH("Yes",D7)))</formula>
    </cfRule>
  </conditionalFormatting>
  <conditionalFormatting sqref="G7:G24 G26:G27">
    <cfRule type="containsText" dxfId="55" priority="64" operator="containsText" text="New Tag Required">
      <formula>NOT(ISERROR(SEARCH("New Tag Required",G7)))</formula>
    </cfRule>
  </conditionalFormatting>
  <conditionalFormatting sqref="H7:H24 H26:H27">
    <cfRule type="containsText" dxfId="54" priority="63" operator="containsText" text="New Sign Required">
      <formula>NOT(ISERROR(SEARCH("New Sign Required",H7)))</formula>
    </cfRule>
  </conditionalFormatting>
  <conditionalFormatting sqref="G7:G24 G26:G27">
    <cfRule type="containsText" dxfId="53" priority="62" operator="containsText" text="Action Required">
      <formula>NOT(ISERROR(SEARCH("Action Required",G7)))</formula>
    </cfRule>
  </conditionalFormatting>
  <conditionalFormatting sqref="H7:H24 H26:H27">
    <cfRule type="containsText" dxfId="52" priority="61" operator="containsText" text="Action Required">
      <formula>NOT(ISERROR(SEARCH("Action Required",H7)))</formula>
    </cfRule>
  </conditionalFormatting>
  <conditionalFormatting sqref="D38:F69">
    <cfRule type="containsText" dxfId="51" priority="30" operator="containsText" text="Action Required">
      <formula>NOT(ISERROR(SEARCH("Action Required",D38)))</formula>
    </cfRule>
  </conditionalFormatting>
  <conditionalFormatting sqref="J2:N2">
    <cfRule type="cellIs" dxfId="50" priority="56" operator="notEqual">
      <formula>0</formula>
    </cfRule>
  </conditionalFormatting>
  <conditionalFormatting sqref="J6:J24 J26:J29">
    <cfRule type="cellIs" dxfId="49" priority="55" operator="equal">
      <formula>0</formula>
    </cfRule>
  </conditionalFormatting>
  <conditionalFormatting sqref="M6:M24 M26:M29">
    <cfRule type="cellIs" dxfId="48" priority="54" operator="equal">
      <formula>0</formula>
    </cfRule>
  </conditionalFormatting>
  <conditionalFormatting sqref="J6:J24 M6:M24 M26:M29 J26:J29">
    <cfRule type="cellIs" dxfId="47" priority="51" operator="equal">
      <formula>"In Progress"</formula>
    </cfRule>
    <cfRule type="cellIs" dxfId="46" priority="52" operator="equal">
      <formula>"Log Issues"</formula>
    </cfRule>
    <cfRule type="cellIs" dxfId="45" priority="53" operator="equal">
      <formula>"N/A"</formula>
    </cfRule>
  </conditionalFormatting>
  <conditionalFormatting sqref="K18:L18 K6:K17">
    <cfRule type="expression" dxfId="44" priority="50">
      <formula>$J6="Log Issues"</formula>
    </cfRule>
  </conditionalFormatting>
  <conditionalFormatting sqref="N6:N18">
    <cfRule type="expression" dxfId="43" priority="49">
      <formula>$M6="Log Issues"</formula>
    </cfRule>
  </conditionalFormatting>
  <conditionalFormatting sqref="H25">
    <cfRule type="containsText" dxfId="42" priority="19" operator="containsText" text="Action Required">
      <formula>NOT(ISERROR(SEARCH("Action Required",H25)))</formula>
    </cfRule>
  </conditionalFormatting>
  <conditionalFormatting sqref="H1:H24 H26:H1048576">
    <cfRule type="containsText" dxfId="41" priority="43" operator="containsText" text="Remove Old Sign">
      <formula>NOT(ISERROR(SEARCH("Remove Old Sign",H1)))</formula>
    </cfRule>
    <cfRule type="containsText" dxfId="40" priority="44" operator="containsText" text="Move Sign to New Location">
      <formula>NOT(ISERROR(SEARCH("Move Sign to New Location",H1)))</formula>
    </cfRule>
  </conditionalFormatting>
  <conditionalFormatting sqref="G1:G24 G26:G1048576">
    <cfRule type="containsText" dxfId="39" priority="42" operator="containsText" text="Remove Old Tag">
      <formula>NOT(ISERROR(SEARCH("Remove Old Tag",G1)))</formula>
    </cfRule>
  </conditionalFormatting>
  <conditionalFormatting sqref="D38:F69">
    <cfRule type="containsText" dxfId="38" priority="31" operator="containsText" text="New Sign Required">
      <formula>NOT(ISERROR(SEARCH("New Sign Required",D38)))</formula>
    </cfRule>
  </conditionalFormatting>
  <conditionalFormatting sqref="D38:F69">
    <cfRule type="containsText" dxfId="37" priority="28" operator="containsText" text="Remove Old Sign">
      <formula>NOT(ISERROR(SEARCH("Remove Old Sign",D38)))</formula>
    </cfRule>
    <cfRule type="containsText" dxfId="36" priority="29" operator="containsText" text="Move Sign to New Location">
      <formula>NOT(ISERROR(SEARCH("Move Sign to New Location",D38)))</formula>
    </cfRule>
  </conditionalFormatting>
  <conditionalFormatting sqref="A7:A9 A26:A28 A11:A24">
    <cfRule type="containsText" dxfId="35" priority="27" operator="containsText" text="New Sign Required">
      <formula>NOT(ISERROR(SEARCH("New Sign Required",A7)))</formula>
    </cfRule>
  </conditionalFormatting>
  <conditionalFormatting sqref="A7:A9 A26:A28 A11:A24">
    <cfRule type="containsText" dxfId="34" priority="26" operator="containsText" text="Action Required">
      <formula>NOT(ISERROR(SEARCH("Action Required",A7)))</formula>
    </cfRule>
  </conditionalFormatting>
  <conditionalFormatting sqref="A7:A9 A26:A28 A11:A24">
    <cfRule type="containsText" dxfId="33" priority="24" operator="containsText" text="Remove Old Sign">
      <formula>NOT(ISERROR(SEARCH("Remove Old Sign",A7)))</formula>
    </cfRule>
    <cfRule type="containsText" dxfId="32" priority="25" operator="containsText" text="Move Sign to New Location">
      <formula>NOT(ISERROR(SEARCH("Move Sign to New Location",A7)))</formula>
    </cfRule>
  </conditionalFormatting>
  <conditionalFormatting sqref="D25">
    <cfRule type="containsText" dxfId="31" priority="23" operator="containsText" text="Yes">
      <formula>NOT(ISERROR(SEARCH("Yes",D25)))</formula>
    </cfRule>
  </conditionalFormatting>
  <conditionalFormatting sqref="G25">
    <cfRule type="containsText" dxfId="30" priority="22" operator="containsText" text="New Tag Required">
      <formula>NOT(ISERROR(SEARCH("New Tag Required",G25)))</formula>
    </cfRule>
  </conditionalFormatting>
  <conditionalFormatting sqref="H25">
    <cfRule type="containsText" dxfId="29" priority="21" operator="containsText" text="New Sign Required">
      <formula>NOT(ISERROR(SEARCH("New Sign Required",H25)))</formula>
    </cfRule>
  </conditionalFormatting>
  <conditionalFormatting sqref="G25">
    <cfRule type="containsText" dxfId="28" priority="20" operator="containsText" text="Action Required">
      <formula>NOT(ISERROR(SEARCH("Action Required",G25)))</formula>
    </cfRule>
  </conditionalFormatting>
  <conditionalFormatting sqref="J25">
    <cfRule type="cellIs" dxfId="27" priority="18" operator="equal">
      <formula>0</formula>
    </cfRule>
  </conditionalFormatting>
  <conditionalFormatting sqref="M25">
    <cfRule type="cellIs" dxfId="26" priority="17" operator="equal">
      <formula>0</formula>
    </cfRule>
  </conditionalFormatting>
  <conditionalFormatting sqref="J25 M25">
    <cfRule type="cellIs" dxfId="25" priority="14" operator="equal">
      <formula>"In Progress"</formula>
    </cfRule>
    <cfRule type="cellIs" dxfId="24" priority="15" operator="equal">
      <formula>"Log Issues"</formula>
    </cfRule>
    <cfRule type="cellIs" dxfId="23" priority="16" operator="equal">
      <formula>"N/A"</formula>
    </cfRule>
  </conditionalFormatting>
  <conditionalFormatting sqref="K25">
    <cfRule type="expression" dxfId="22" priority="13">
      <formula>$J25="Log Issues"</formula>
    </cfRule>
  </conditionalFormatting>
  <conditionalFormatting sqref="N25">
    <cfRule type="expression" dxfId="21" priority="12">
      <formula>$M25="Log Issues"</formula>
    </cfRule>
  </conditionalFormatting>
  <conditionalFormatting sqref="H25">
    <cfRule type="containsText" dxfId="20" priority="10" operator="containsText" text="Remove Old Sign">
      <formula>NOT(ISERROR(SEARCH("Remove Old Sign",H25)))</formula>
    </cfRule>
    <cfRule type="containsText" dxfId="19" priority="11" operator="containsText" text="Move Sign to New Location">
      <formula>NOT(ISERROR(SEARCH("Move Sign to New Location",H25)))</formula>
    </cfRule>
  </conditionalFormatting>
  <conditionalFormatting sqref="G25">
    <cfRule type="containsText" dxfId="18" priority="9" operator="containsText" text="Remove Old Tag">
      <formula>NOT(ISERROR(SEARCH("Remove Old Tag",G25)))</formula>
    </cfRule>
  </conditionalFormatting>
  <conditionalFormatting sqref="A6">
    <cfRule type="containsText" dxfId="17" priority="4" operator="containsText" text="New Sign Required">
      <formula>NOT(ISERROR(SEARCH("New Sign Required",A6)))</formula>
    </cfRule>
  </conditionalFormatting>
  <conditionalFormatting sqref="A6">
    <cfRule type="containsText" dxfId="16" priority="3" operator="containsText" text="Action Required">
      <formula>NOT(ISERROR(SEARCH("Action Required",A6)))</formula>
    </cfRule>
  </conditionalFormatting>
  <conditionalFormatting sqref="A6">
    <cfRule type="containsText" dxfId="15" priority="1" operator="containsText" text="Remove Old Sign">
      <formula>NOT(ISERROR(SEARCH("Remove Old Sign",A6)))</formula>
    </cfRule>
    <cfRule type="containsText" dxfId="14" priority="2" operator="containsText" text="Move Sign to New Location">
      <formula>NOT(ISERROR(SEARCH("Move Sign to New Location",A6)))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40 D61:D72 A7:A9 A11:A24 A26:A2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 G30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G6:G29</xm:sqref>
        </x14:dataValidation>
        <x14:dataValidation type="list" allowBlank="1" showInputMessage="1" showErrorMessage="1">
          <x14:formula1>
            <xm:f>Lookup!$D$1:$D$10</xm:f>
          </x14:formula1>
          <xm:sqref>H6:H29</xm:sqref>
        </x14:dataValidation>
        <x14:dataValidation type="list" allowBlank="1" showInputMessage="1" showErrorMessage="1">
          <x14:formula1>
            <xm:f>Lookup!$F$1:$F$7</xm:f>
          </x14:formula1>
          <xm:sqref>J6:J29</xm:sqref>
        </x14:dataValidation>
        <x14:dataValidation type="list" allowBlank="1" showInputMessage="1" showErrorMessage="1">
          <x14:formula1>
            <xm:f>Lookup!$F$1:$F$8</xm:f>
          </x14:formula1>
          <xm:sqref>M6:M29</xm:sqref>
        </x14:dataValidation>
        <x14:dataValidation type="list" allowBlank="1" showInputMessage="1">
          <x14:formula1>
            <xm:f>Lookup!$E$1:$E$19</xm:f>
          </x14:formula1>
          <xm:sqref>C6:C197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E25" sqref="E25"/>
    </sheetView>
  </sheetViews>
  <sheetFormatPr defaultColWidth="9.140625" defaultRowHeight="15" x14ac:dyDescent="0.25"/>
  <cols>
    <col min="1" max="1" width="22.42578125" style="45" bestFit="1" customWidth="1"/>
    <col min="2" max="2" width="30.140625" style="45" customWidth="1"/>
    <col min="3" max="3" width="24" style="38" customWidth="1"/>
    <col min="4" max="4" width="14.28515625" style="38" bestFit="1" customWidth="1"/>
    <col min="5" max="5" width="13.7109375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">
        <v>73</v>
      </c>
      <c r="C1" s="36"/>
      <c r="D1" s="17" t="s">
        <v>10</v>
      </c>
      <c r="E1" s="37">
        <f>'KD Changes'!G1</f>
        <v>43383</v>
      </c>
    </row>
    <row r="2" spans="1:10" ht="15" customHeight="1" x14ac:dyDescent="0.25">
      <c r="A2" s="40" t="s">
        <v>8</v>
      </c>
      <c r="B2" s="41" t="str">
        <f>'KD Changes'!B2:C2</f>
        <v>Maxwell Place</v>
      </c>
      <c r="C2" s="42"/>
      <c r="D2" s="43" t="s">
        <v>12</v>
      </c>
      <c r="E2" s="44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26" t="s">
        <v>96</v>
      </c>
      <c r="B6" s="26" t="s">
        <v>97</v>
      </c>
      <c r="C6" s="38" t="s">
        <v>64</v>
      </c>
      <c r="D6" s="47">
        <v>313</v>
      </c>
      <c r="G6" s="29"/>
      <c r="H6" s="29"/>
      <c r="I6" s="38"/>
      <c r="J6" s="38"/>
    </row>
    <row r="7" spans="1:10" ht="15" customHeight="1" x14ac:dyDescent="0.25">
      <c r="A7" s="26" t="s">
        <v>98</v>
      </c>
      <c r="B7" s="26" t="s">
        <v>99</v>
      </c>
      <c r="C7" s="38" t="s">
        <v>64</v>
      </c>
      <c r="D7" s="47">
        <v>205</v>
      </c>
      <c r="G7" s="29"/>
      <c r="H7" s="29"/>
      <c r="I7" s="38"/>
      <c r="J7" s="38"/>
    </row>
    <row r="8" spans="1:10" x14ac:dyDescent="0.25">
      <c r="A8" s="26" t="s">
        <v>100</v>
      </c>
      <c r="B8" s="26" t="s">
        <v>101</v>
      </c>
      <c r="C8" s="38" t="s">
        <v>64</v>
      </c>
      <c r="D8" s="47">
        <v>4</v>
      </c>
      <c r="G8" s="29"/>
      <c r="H8" s="29"/>
      <c r="I8" s="38"/>
      <c r="J8" s="38"/>
    </row>
    <row r="9" spans="1:10" x14ac:dyDescent="0.25">
      <c r="A9" s="26" t="s">
        <v>130</v>
      </c>
      <c r="B9" s="26" t="s">
        <v>131</v>
      </c>
      <c r="C9" s="38" t="s">
        <v>63</v>
      </c>
      <c r="D9" s="47">
        <v>15</v>
      </c>
      <c r="F9" s="47"/>
      <c r="G9" s="29"/>
      <c r="H9" s="29"/>
    </row>
    <row r="10" spans="1:10" x14ac:dyDescent="0.25">
      <c r="A10" s="26" t="s">
        <v>102</v>
      </c>
      <c r="B10" s="26" t="s">
        <v>103</v>
      </c>
      <c r="C10" s="38" t="s">
        <v>64</v>
      </c>
      <c r="D10" s="47">
        <v>324</v>
      </c>
      <c r="F10" s="47"/>
      <c r="G10" s="29"/>
      <c r="H10" s="29"/>
    </row>
    <row r="11" spans="1:10" x14ac:dyDescent="0.25">
      <c r="A11" s="26" t="s">
        <v>104</v>
      </c>
      <c r="B11" s="26" t="s">
        <v>105</v>
      </c>
      <c r="C11" s="38" t="s">
        <v>64</v>
      </c>
      <c r="D11" s="75">
        <v>17</v>
      </c>
      <c r="F11" s="47"/>
      <c r="G11" s="29"/>
      <c r="H11" s="29"/>
    </row>
    <row r="12" spans="1:10" x14ac:dyDescent="0.25">
      <c r="A12" s="26" t="s">
        <v>106</v>
      </c>
      <c r="B12" s="26" t="s">
        <v>107</v>
      </c>
      <c r="C12" s="38" t="s">
        <v>64</v>
      </c>
      <c r="D12" s="47">
        <v>17</v>
      </c>
      <c r="F12" s="47"/>
      <c r="G12" s="29"/>
      <c r="H12" s="29"/>
    </row>
    <row r="13" spans="1:10" x14ac:dyDescent="0.25">
      <c r="A13" s="26" t="s">
        <v>108</v>
      </c>
      <c r="B13" s="26" t="s">
        <v>109</v>
      </c>
      <c r="C13" s="38" t="s">
        <v>64</v>
      </c>
      <c r="D13" s="86">
        <v>119</v>
      </c>
      <c r="F13" s="47"/>
      <c r="G13" s="29"/>
      <c r="H13" s="29"/>
    </row>
    <row r="14" spans="1:10" x14ac:dyDescent="0.25">
      <c r="A14" s="26" t="s">
        <v>110</v>
      </c>
      <c r="B14" s="26" t="s">
        <v>111</v>
      </c>
      <c r="C14" s="38" t="s">
        <v>64</v>
      </c>
      <c r="D14" s="47">
        <v>228</v>
      </c>
      <c r="F14" s="47"/>
      <c r="G14" s="29"/>
      <c r="H14" s="29"/>
    </row>
    <row r="15" spans="1:10" x14ac:dyDescent="0.25">
      <c r="A15" s="26" t="s">
        <v>112</v>
      </c>
      <c r="B15" s="26" t="s">
        <v>113</v>
      </c>
      <c r="C15" s="38" t="s">
        <v>64</v>
      </c>
      <c r="D15" s="47">
        <v>16</v>
      </c>
      <c r="F15" s="47"/>
      <c r="G15" s="29"/>
      <c r="H15" s="29"/>
    </row>
    <row r="16" spans="1:10" x14ac:dyDescent="0.25">
      <c r="A16" s="26" t="s">
        <v>114</v>
      </c>
      <c r="B16" s="26" t="s">
        <v>115</v>
      </c>
      <c r="C16" s="38" t="s">
        <v>64</v>
      </c>
      <c r="D16" s="47">
        <v>333</v>
      </c>
      <c r="F16" s="47"/>
      <c r="G16" s="29"/>
      <c r="H16" s="29"/>
    </row>
    <row r="17" spans="1:8" x14ac:dyDescent="0.25">
      <c r="A17" s="26" t="s">
        <v>116</v>
      </c>
      <c r="B17" s="26" t="s">
        <v>117</v>
      </c>
      <c r="C17" s="38" t="s">
        <v>64</v>
      </c>
      <c r="D17" s="76">
        <v>262</v>
      </c>
      <c r="F17" s="47"/>
      <c r="G17" s="29"/>
      <c r="H17" s="29"/>
    </row>
    <row r="18" spans="1:8" x14ac:dyDescent="0.25">
      <c r="A18" s="26" t="s">
        <v>118</v>
      </c>
      <c r="B18" s="26" t="s">
        <v>119</v>
      </c>
      <c r="C18" s="38" t="s">
        <v>64</v>
      </c>
      <c r="D18" s="76">
        <v>19</v>
      </c>
      <c r="F18" s="47"/>
      <c r="G18" s="29"/>
      <c r="H18" s="29"/>
    </row>
    <row r="19" spans="1:8" x14ac:dyDescent="0.25">
      <c r="A19" s="26" t="s">
        <v>120</v>
      </c>
      <c r="B19" s="26" t="s">
        <v>121</v>
      </c>
      <c r="C19" s="38" t="s">
        <v>64</v>
      </c>
      <c r="D19" s="86">
        <v>58</v>
      </c>
      <c r="F19" s="47"/>
      <c r="G19" s="29"/>
      <c r="H19" s="29"/>
    </row>
    <row r="20" spans="1:8" x14ac:dyDescent="0.25">
      <c r="A20" s="26" t="s">
        <v>122</v>
      </c>
      <c r="B20" s="26" t="s">
        <v>123</v>
      </c>
      <c r="C20" s="38" t="s">
        <v>64</v>
      </c>
      <c r="D20" s="86">
        <v>101</v>
      </c>
      <c r="F20" s="47"/>
      <c r="G20" s="29"/>
      <c r="H20" s="29"/>
    </row>
    <row r="21" spans="1:8" x14ac:dyDescent="0.25">
      <c r="A21" s="26" t="s">
        <v>124</v>
      </c>
      <c r="B21" s="26" t="s">
        <v>125</v>
      </c>
      <c r="C21" s="38" t="s">
        <v>64</v>
      </c>
      <c r="D21" s="47">
        <v>315</v>
      </c>
      <c r="F21" s="48"/>
      <c r="G21" s="29"/>
      <c r="H21" s="29"/>
    </row>
    <row r="22" spans="1:8" x14ac:dyDescent="0.25">
      <c r="A22" s="26" t="s">
        <v>126</v>
      </c>
      <c r="B22" s="26" t="s">
        <v>127</v>
      </c>
      <c r="C22" s="38" t="s">
        <v>64</v>
      </c>
      <c r="D22" s="47">
        <v>45</v>
      </c>
      <c r="F22" s="47"/>
      <c r="G22" s="29"/>
      <c r="H22" s="29"/>
    </row>
    <row r="23" spans="1:8" x14ac:dyDescent="0.25">
      <c r="A23" s="26" t="s">
        <v>128</v>
      </c>
      <c r="B23" s="26" t="s">
        <v>129</v>
      </c>
      <c r="C23" s="38" t="s">
        <v>64</v>
      </c>
      <c r="D23" s="48">
        <v>267</v>
      </c>
      <c r="F23" s="47"/>
      <c r="G23" s="29"/>
      <c r="H23" s="29"/>
    </row>
    <row r="24" spans="1:8" x14ac:dyDescent="0.25">
      <c r="A24" s="26" t="s">
        <v>132</v>
      </c>
      <c r="B24" s="26" t="s">
        <v>133</v>
      </c>
      <c r="C24" s="38" t="s">
        <v>63</v>
      </c>
      <c r="D24" s="47">
        <v>26</v>
      </c>
      <c r="F24" s="47"/>
      <c r="G24" s="29"/>
      <c r="H24" s="29"/>
    </row>
    <row r="25" spans="1:8" x14ac:dyDescent="0.25">
      <c r="A25" s="26" t="s">
        <v>92</v>
      </c>
      <c r="B25" s="26" t="s">
        <v>93</v>
      </c>
      <c r="C25" s="38" t="s">
        <v>64</v>
      </c>
      <c r="D25" s="47">
        <v>72</v>
      </c>
      <c r="F25" s="47"/>
      <c r="G25" s="29"/>
      <c r="H25" s="29"/>
    </row>
    <row r="26" spans="1:8" x14ac:dyDescent="0.25">
      <c r="A26" s="26" t="s">
        <v>94</v>
      </c>
      <c r="B26" s="26" t="s">
        <v>95</v>
      </c>
      <c r="C26" s="38" t="s">
        <v>64</v>
      </c>
      <c r="D26" s="30">
        <v>67</v>
      </c>
      <c r="F26" s="47"/>
      <c r="G26" s="29"/>
      <c r="H26" s="29"/>
    </row>
    <row r="27" spans="1:8" x14ac:dyDescent="0.25">
      <c r="A27" s="38"/>
      <c r="B27" s="38"/>
      <c r="F27" s="47"/>
      <c r="G27" s="29"/>
      <c r="H27" s="29"/>
    </row>
    <row r="28" spans="1:8" x14ac:dyDescent="0.25">
      <c r="A28" s="38"/>
      <c r="B28" s="38"/>
      <c r="F28" s="47"/>
      <c r="G28" s="29"/>
      <c r="H28" s="29"/>
    </row>
    <row r="29" spans="1:8" x14ac:dyDescent="0.25">
      <c r="A29" s="46"/>
      <c r="E29" s="47"/>
      <c r="F29" s="47"/>
      <c r="G29" s="29"/>
      <c r="H29" s="29"/>
    </row>
    <row r="30" spans="1:8" x14ac:dyDescent="0.25">
      <c r="A30" s="46"/>
      <c r="E30" s="47"/>
      <c r="F30" s="47"/>
      <c r="G30" s="29"/>
      <c r="H30" s="29"/>
    </row>
    <row r="31" spans="1:8" x14ac:dyDescent="0.25">
      <c r="A31" s="46"/>
      <c r="E31" s="47"/>
      <c r="F31" s="47"/>
      <c r="G31" s="29"/>
      <c r="H31" s="29"/>
    </row>
    <row r="32" spans="1:8" x14ac:dyDescent="0.25">
      <c r="A32" s="46"/>
      <c r="E32" s="47"/>
      <c r="F32" s="47"/>
      <c r="G32" s="29"/>
      <c r="H32" s="29"/>
    </row>
    <row r="33" spans="1:8" x14ac:dyDescent="0.25">
      <c r="A33" s="46"/>
      <c r="E33" s="47"/>
      <c r="F33" s="47"/>
      <c r="G33" s="29"/>
      <c r="H33" s="29"/>
    </row>
    <row r="34" spans="1:8" x14ac:dyDescent="0.25">
      <c r="A34" s="46"/>
      <c r="E34" s="47"/>
      <c r="F34" s="47"/>
      <c r="G34" s="29"/>
      <c r="H34" s="29"/>
    </row>
    <row r="35" spans="1:8" x14ac:dyDescent="0.25">
      <c r="A35" s="46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47"/>
    </row>
    <row r="38" spans="1:8" x14ac:dyDescent="0.25">
      <c r="A38" s="46"/>
      <c r="E38" s="47"/>
      <c r="F38" s="47"/>
      <c r="G38" s="47"/>
    </row>
    <row r="39" spans="1:8" x14ac:dyDescent="0.25">
      <c r="A39" s="49"/>
      <c r="E39" s="47"/>
      <c r="F39" s="50"/>
      <c r="G39" s="47"/>
    </row>
    <row r="40" spans="1:8" x14ac:dyDescent="0.25">
      <c r="A40" s="49"/>
      <c r="E40" s="47"/>
      <c r="F40" s="50"/>
      <c r="G40" s="47"/>
    </row>
    <row r="41" spans="1:8" x14ac:dyDescent="0.25">
      <c r="A41" s="49"/>
      <c r="E41" s="47"/>
      <c r="F41" s="51"/>
      <c r="G41" s="47"/>
    </row>
    <row r="42" spans="1:8" x14ac:dyDescent="0.25">
      <c r="A42" s="46"/>
      <c r="E42" s="47"/>
      <c r="F42" s="50"/>
      <c r="G42" s="47"/>
    </row>
    <row r="43" spans="1:8" x14ac:dyDescent="0.25">
      <c r="A43" s="46"/>
      <c r="E43" s="47"/>
      <c r="F43" s="50"/>
      <c r="G43" s="47"/>
    </row>
    <row r="44" spans="1:8" x14ac:dyDescent="0.25">
      <c r="A44" s="52"/>
      <c r="E44" s="47"/>
      <c r="F44" s="47"/>
      <c r="G44" s="47"/>
    </row>
    <row r="45" spans="1:8" x14ac:dyDescent="0.25">
      <c r="A45" s="52"/>
      <c r="E45" s="47"/>
      <c r="F45" s="47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C48" s="39"/>
      <c r="E48" s="47"/>
      <c r="F48" s="48"/>
      <c r="G48" s="47"/>
    </row>
    <row r="49" spans="1:7" x14ac:dyDescent="0.25">
      <c r="A49" s="52"/>
      <c r="C49" s="39"/>
      <c r="E49" s="47"/>
      <c r="F49" s="47"/>
      <c r="G49" s="47"/>
    </row>
    <row r="50" spans="1:7" x14ac:dyDescent="0.25">
      <c r="A50" s="52"/>
      <c r="C50" s="39"/>
      <c r="E50" s="47"/>
      <c r="F50" s="47"/>
      <c r="G50" s="47"/>
    </row>
    <row r="51" spans="1:7" x14ac:dyDescent="0.25">
      <c r="A51" s="46"/>
      <c r="C51" s="39"/>
      <c r="E51" s="47"/>
      <c r="F51" s="47"/>
      <c r="G51" s="47"/>
    </row>
    <row r="52" spans="1:7" x14ac:dyDescent="0.25">
      <c r="A52" s="46"/>
      <c r="C52" s="39"/>
    </row>
    <row r="53" spans="1:7" x14ac:dyDescent="0.25">
      <c r="C53" s="39"/>
    </row>
    <row r="54" spans="1:7" x14ac:dyDescent="0.25"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197" spans="3:3" x14ac:dyDescent="0.25">
      <c r="C197" s="38" t="s">
        <v>29</v>
      </c>
    </row>
  </sheetData>
  <sheetProtection sheet="1" insertRows="0" deleteRows="0" selectLockedCells="1"/>
  <conditionalFormatting sqref="G37:G50">
    <cfRule type="containsText" dxfId="13" priority="18" operator="containsText" text="New Tag Required">
      <formula>NOT(ISERROR(SEARCH("New Tag Required",G37)))</formula>
    </cfRule>
  </conditionalFormatting>
  <conditionalFormatting sqref="D47:D96">
    <cfRule type="containsText" dxfId="12" priority="17" operator="containsText" text="Yes">
      <formula>NOT(ISERROR(SEARCH("Yes",D47)))</formula>
    </cfRule>
  </conditionalFormatting>
  <conditionalFormatting sqref="H37:H96 H197:H418">
    <cfRule type="containsText" dxfId="11" priority="16" operator="containsText" text="New Sign Required">
      <formula>NOT(ISERROR(SEARCH("New Sign Required",H37)))</formula>
    </cfRule>
  </conditionalFormatting>
  <conditionalFormatting sqref="G37:G96">
    <cfRule type="containsText" dxfId="10" priority="15" operator="containsText" text="Action Required">
      <formula>NOT(ISERROR(SEARCH("Action Required",G37)))</formula>
    </cfRule>
  </conditionalFormatting>
  <conditionalFormatting sqref="H37:H96">
    <cfRule type="containsText" dxfId="9" priority="14" operator="containsText" text="Action Required">
      <formula>NOT(ISERROR(SEARCH("Action Required",H37)))</formula>
    </cfRule>
  </conditionalFormatting>
  <conditionalFormatting sqref="D97:D196">
    <cfRule type="containsText" dxfId="8" priority="9" operator="containsText" text="Yes">
      <formula>NOT(ISERROR(SEARCH("Yes",D97)))</formula>
    </cfRule>
  </conditionalFormatting>
  <conditionalFormatting sqref="H97:H196">
    <cfRule type="containsText" dxfId="7" priority="8" operator="containsText" text="New Sign Required">
      <formula>NOT(ISERROR(SEARCH("New Sign Required",H97)))</formula>
    </cfRule>
  </conditionalFormatting>
  <conditionalFormatting sqref="G97:G196">
    <cfRule type="containsText" dxfId="6" priority="7" operator="containsText" text="Action Required">
      <formula>NOT(ISERROR(SEARCH("Action Required",G97)))</formula>
    </cfRule>
  </conditionalFormatting>
  <conditionalFormatting sqref="H97:H196">
    <cfRule type="containsText" dxfId="5" priority="6" operator="containsText" text="Action Required">
      <formula>NOT(ISERROR(SEARCH("Action Required",H97)))</formula>
    </cfRule>
  </conditionalFormatting>
  <conditionalFormatting sqref="H1:H4 H37:H1048576 G25:G36 G5:G23">
    <cfRule type="containsText" dxfId="4" priority="4" operator="containsText" text="Remove Old Sign">
      <formula>NOT(ISERROR(SEARCH("Remove Old Sign",G1)))</formula>
    </cfRule>
    <cfRule type="containsText" dxfId="3" priority="5" operator="containsText" text="Move Sign to New Location">
      <formula>NOT(ISERROR(SEARCH("Move Sign to New Location",G1)))</formula>
    </cfRule>
  </conditionalFormatting>
  <conditionalFormatting sqref="G37:G1048576 G3:G4 E1:E2 F5:F8">
    <cfRule type="containsText" dxfId="2" priority="3" operator="containsText" text="Remove Old Tag">
      <formula>NOT(ISERROR(SEARCH("Remove Old Tag",E1)))</formula>
    </cfRule>
  </conditionalFormatting>
  <conditionalFormatting sqref="G24">
    <cfRule type="containsText" dxfId="1" priority="1" operator="containsText" text="Remove Old Sign">
      <formula>NOT(ISERROR(SEARCH("Remove Old Sign",G24)))</formula>
    </cfRule>
    <cfRule type="containsText" dxfId="0" priority="2" operator="containsText" text="Move Sign to New Location">
      <formula>NOT(ISERROR(SEARCH("Move Sign to New Location",G24)))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 t="str">
        <f>([3]UKBuilding_List!A364)</f>
        <v>0715</v>
      </c>
      <c r="B364" s="3" t="str">
        <f>VLOOKUP(A364,[3]UKBuilding_List!$A$1:$D$376,3,FALSE)</f>
        <v>600 S Broadway</v>
      </c>
      <c r="C364" s="1"/>
    </row>
    <row r="365" spans="1:3" x14ac:dyDescent="0.25">
      <c r="A365" s="2" t="str">
        <f>([3]UKBuilding_List!A365)</f>
        <v>0716</v>
      </c>
      <c r="B365" s="3" t="str">
        <f>VLOOKUP(A365,[3]UKBuilding_List!$A$1:$D$376,3,FALSE)</f>
        <v>225 Transcript Ave</v>
      </c>
      <c r="C365" s="1"/>
    </row>
    <row r="366" spans="1:3" x14ac:dyDescent="0.25">
      <c r="A366" s="2" t="str">
        <f>([3]UKBuilding_List!A366)</f>
        <v>0717</v>
      </c>
      <c r="B366" s="3" t="str">
        <f>VLOOKUP(A366,[3]UKBuilding_List!$A$1:$D$376,3,FALSE)</f>
        <v>156 Leader Ave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>
        <f>([3]UKBuilding_List!A369)</f>
        <v>2100</v>
      </c>
      <c r="B369" s="3" t="str">
        <f>VLOOKUP(A369,[3]UKBuilding_List!$A$1:$D$376,3,FALSE)</f>
        <v>Alpha Chi Omega Sorority</v>
      </c>
      <c r="C369" s="1"/>
    </row>
    <row r="370" spans="1:3" x14ac:dyDescent="0.25">
      <c r="A370" s="2">
        <f>([3]UKBuilding_List!A370)</f>
        <v>2101</v>
      </c>
      <c r="B370" s="3" t="str">
        <f>VLOOKUP(A370,[3]UKBuilding_List!$A$1:$D$376,3,FALSE)</f>
        <v>Beta Theta Pi Fraternity</v>
      </c>
      <c r="C370" s="1"/>
    </row>
    <row r="371" spans="1:3" x14ac:dyDescent="0.25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25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25">
      <c r="A373" s="2" t="str">
        <f>([3]UKBuilding_List!A373)</f>
        <v>9777</v>
      </c>
      <c r="B373" s="3" t="str">
        <f>VLOOKUP(A373,[3]UKBuilding_List!$A$1:$D$376,3,FALSE)</f>
        <v>114 Conn Terrace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9876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9877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9878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9879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9881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9882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9925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>9983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 t="str">
        <f>([3]UKBuilding_List!A416)</f>
        <v xml:space="preserve"> 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2018-10-12T16:22:59Z</dcterms:modified>
</cp:coreProperties>
</file>