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264" windowWidth="16404" windowHeight="9084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2" i="1"/>
  <c r="M23" i="1"/>
  <c r="M2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2" i="1"/>
  <c r="J23" i="1"/>
  <c r="J24" i="1"/>
  <c r="H27" i="1" l="1"/>
  <c r="G27" i="1"/>
  <c r="M27" i="1" l="1"/>
  <c r="K2" i="1" s="1"/>
  <c r="J27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<sst xmlns="http://schemas.openxmlformats.org/spreadsheetml/2006/main" count="145" uniqueCount="100">
  <si>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</si>
  <si>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</si>
  <si>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</si>
  <si>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</si>
  <si>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</si>
  <si>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</si>
  <si>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</si>
  <si>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</si>
  <si>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</si>
  <si>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</si>
  <si>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</si>
  <si>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</si>
  <si>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</si>
  <si>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</si>
  <si>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</si>
  <si>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</si>
  <si>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</si>
  <si>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</si>
  <si>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</si>
  <si>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</si>
  <si>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</si>
  <si>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</si>
  <si>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</si>
  <si>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</si>
  <si>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</si>
  <si>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</si>
  <si>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</si>
  <si>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</si>
  <si>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</si>
  <si>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</si>
  <si>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</si>
  <si>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</si>
  <si>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</si>
  <si>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</si>
  <si>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</si>
  <si>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</si>
  <si>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</si>
  <si>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</si>
  <si>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</si>
  <si>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</si>
  <si>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</si>
  <si>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</si>
  <si>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</si>
  <si>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</si>
  <si>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</si>
  <si>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</si>
  <si>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</si>
  <si>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</si>
  <si>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</si>
  <si>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</si>
  <si>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</si>
  <si>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</si>
  <si>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</si>
  <si>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</si>
  <si>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</si>
  <si>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</si>
  <si>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</si>
  <si>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</si>
  <si>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</si>
  <si>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</si>
  <si>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</si>
  <si>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</si>
  <si>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</si>
  <si>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</si>
  <si>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</si>
  <si>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</si>
  <si>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</si>
  <si>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</si>
  <si>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</si>
  <si>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</si>
  <si>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</si>
  <si>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</si>
  <si>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</si>
  <si>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0039</t>
  </si>
  <si>
    <t>208A</t>
  </si>
  <si>
    <t>208B</t>
  </si>
  <si>
    <t>02</t>
  </si>
  <si>
    <t>208</t>
  </si>
  <si>
    <t>208C</t>
  </si>
  <si>
    <t>209A</t>
  </si>
  <si>
    <t>This room Absorbs room 208A</t>
  </si>
  <si>
    <t>This room Absorbs room 208B</t>
  </si>
  <si>
    <t>Room Made Bigger, combined with 208A</t>
  </si>
  <si>
    <t>Room made bigger; Room Label Change: 208B Changed To 209A</t>
  </si>
  <si>
    <t>2 tags needed. Replace 208A tag at door to ST-B</t>
  </si>
  <si>
    <t>2 tags needed. This room Absorbs room 208A</t>
  </si>
  <si>
    <t>correct sq ft</t>
  </si>
  <si>
    <t>LX-0039-02-208</t>
  </si>
  <si>
    <t>KING LIBRARY - Room 208</t>
  </si>
  <si>
    <t>LX-0039-02-208A</t>
  </si>
  <si>
    <t>KING LIBRARY - Room 208A</t>
  </si>
  <si>
    <t>LX-0039-02-208B</t>
  </si>
  <si>
    <t>KING LIBRARY - Room 208B</t>
  </si>
  <si>
    <t>LX-0039-02-208C</t>
  </si>
  <si>
    <t>KING LIBRARY - Room 208C</t>
  </si>
  <si>
    <t>LX-0039-02-209</t>
  </si>
  <si>
    <t>KING LIBRARY - Room 209</t>
  </si>
  <si>
    <t>LX-0039-02-209A</t>
  </si>
  <si>
    <t>KING LIBRARY - Room 209A</t>
  </si>
  <si>
    <t>doors removed, check for old signage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</si>
</sst>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/>
          <cell r="C44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tabSelected="1" zoomScale="90" zoomScaleNormal="90" workbookViewId="0">
      <selection activeCell="I12" sqref="I12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42058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Margaret I. King Library</v>
      </c>
      <c r="C2" s="71"/>
      <c r="F2" s="24" t="s">
        <v>12</v>
      </c>
      <c r="G2" s="61" t="s">
        <v>62</v>
      </c>
      <c r="J2" s="15">
        <f>G27-J27</f>
        <v>2</v>
      </c>
      <c r="K2" s="15">
        <f>H27-M27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29.4" thickTop="1" x14ac:dyDescent="0.3">
      <c r="A6" s="37">
        <v>209</v>
      </c>
      <c r="B6" s="28" t="s">
        <v>76</v>
      </c>
      <c r="C6" s="11" t="s">
        <v>82</v>
      </c>
      <c r="D6" s="17" t="s">
        <v>5</v>
      </c>
      <c r="E6" s="34">
        <v>393</v>
      </c>
      <c r="F6" s="39">
        <v>1072</v>
      </c>
      <c r="G6" s="34" t="s">
        <v>3</v>
      </c>
      <c r="I6" s="11" t="s">
        <v>85</v>
      </c>
      <c r="J6" s="10">
        <f>IF(G6="No Change","N/A",IF(G6="New Tag Required",Lookup!F:F,IF(G6="Remove Old Tag",Lookup!F:F,IF(G6="N/A","N/A",""))))</f>
        <v>0</v>
      </c>
      <c r="K6" s="38"/>
      <c r="L6" s="11"/>
      <c r="M6" s="10" t="str">
        <f>IF(H6="No Change","N/A",IF(H6="New Tag Required",Lookup!F:F,IF(H6="Remove Old Sign",Lookup!F:F,IF(H6="N/A","N/A",""))))</f>
        <v/>
      </c>
      <c r="N6" s="38"/>
      <c r="O6" s="11"/>
    </row>
    <row r="7" spans="1:16" ht="31.8" customHeight="1" x14ac:dyDescent="0.3">
      <c r="A7" s="37" t="s">
        <v>79</v>
      </c>
      <c r="B7" s="28" t="s">
        <v>76</v>
      </c>
      <c r="C7" s="11" t="s">
        <v>83</v>
      </c>
      <c r="D7" s="17" t="s">
        <v>5</v>
      </c>
      <c r="E7" s="34">
        <v>0</v>
      </c>
      <c r="F7" s="34">
        <v>346</v>
      </c>
      <c r="G7" s="34" t="s">
        <v>3</v>
      </c>
      <c r="I7" s="11" t="s">
        <v>84</v>
      </c>
      <c r="J7" s="10">
        <f>IF(G7="No Change","N/A",IF(G7="New Tag Required",Lookup!F:F,IF(G7="Remove Old Tag",Lookup!F:F,IF(G7="N/A","N/A",""))))</f>
        <v>0</v>
      </c>
      <c r="K7" s="38"/>
      <c r="L7" s="11"/>
      <c r="M7" s="10" t="str">
        <f>IF(H7="No Change","N/A",IF(H7="New Tag Required",Lookup!F:F,IF(H7="Remove Old Sign",Lookup!F:F,IF(H7="N/A","N/A",""))))</f>
        <v/>
      </c>
      <c r="N7" s="38"/>
      <c r="O7" s="11"/>
    </row>
    <row r="8" spans="1:16" x14ac:dyDescent="0.3">
      <c r="A8" s="33" t="s">
        <v>77</v>
      </c>
      <c r="B8" s="28" t="s">
        <v>76</v>
      </c>
      <c r="C8" s="11" t="s">
        <v>22</v>
      </c>
      <c r="D8" s="17" t="s">
        <v>5</v>
      </c>
      <c r="E8" s="36">
        <v>434</v>
      </c>
      <c r="F8" s="36">
        <v>422</v>
      </c>
      <c r="G8" s="34" t="s">
        <v>2</v>
      </c>
      <c r="H8" s="17" t="s">
        <v>2</v>
      </c>
      <c r="J8" s="10" t="str">
        <f>IF(G8="No Change","N/A",IF(G8="New Tag Required",Lookup!F:F,IF(G8="Remove Old Tag",Lookup!F:F,IF(G8="N/A","N/A",""))))</f>
        <v>N/A</v>
      </c>
      <c r="K8" s="38"/>
      <c r="L8" s="11"/>
      <c r="M8" s="10" t="str">
        <f>IF(H8="No Change","N/A",IF(H8="New Tag Required",Lookup!F:F,IF(H8="Remove Old Sign",Lookup!F:F,IF(H8="N/A","N/A",""))))</f>
        <v>N/A</v>
      </c>
      <c r="N8" s="38"/>
      <c r="O8" s="11"/>
    </row>
    <row r="9" spans="1:16" ht="28.8" x14ac:dyDescent="0.3">
      <c r="A9" s="33" t="s">
        <v>74</v>
      </c>
      <c r="B9" s="28" t="s">
        <v>76</v>
      </c>
      <c r="C9" s="11" t="s">
        <v>54</v>
      </c>
      <c r="D9" s="17" t="s">
        <v>5</v>
      </c>
      <c r="E9" s="34">
        <v>957</v>
      </c>
      <c r="F9" s="34">
        <v>0</v>
      </c>
      <c r="G9" s="34" t="s">
        <v>55</v>
      </c>
      <c r="H9" s="17" t="s">
        <v>56</v>
      </c>
      <c r="I9" s="11" t="s">
        <v>99</v>
      </c>
      <c r="J9" s="10">
        <f>IF(G9="No Change","N/A",IF(G9="New Tag Required",Lookup!F:F,IF(G9="Remove Old Tag",Lookup!F:F,IF(G9="N/A","N/A",""))))</f>
        <v>0</v>
      </c>
      <c r="K9" s="38"/>
      <c r="L9" s="11"/>
      <c r="M9" s="10">
        <f>IF(H9="No Change","N/A",IF(H9="New Tag Required",Lookup!F:F,IF(H9="Remove Old Sign",Lookup!F:F,IF(H9="N/A","N/A",""))))</f>
        <v>0</v>
      </c>
      <c r="N9" s="38"/>
      <c r="O9" s="11"/>
    </row>
    <row r="10" spans="1:16" ht="28.8" x14ac:dyDescent="0.3">
      <c r="A10" s="37" t="s">
        <v>75</v>
      </c>
      <c r="B10" s="28" t="s">
        <v>76</v>
      </c>
      <c r="C10" s="11" t="s">
        <v>54</v>
      </c>
      <c r="D10" s="17" t="s">
        <v>5</v>
      </c>
      <c r="E10" s="34">
        <v>137</v>
      </c>
      <c r="F10" s="34">
        <v>0</v>
      </c>
      <c r="G10" s="34" t="s">
        <v>55</v>
      </c>
      <c r="H10" s="17" t="s">
        <v>56</v>
      </c>
      <c r="I10" s="11" t="s">
        <v>99</v>
      </c>
      <c r="J10" s="10">
        <f>IF(G10="No Change","N/A",IF(G10="New Tag Required",Lookup!F:F,IF(G10="Remove Old Tag",Lookup!F:F,IF(G10="N/A","N/A",""))))</f>
        <v>0</v>
      </c>
      <c r="K10" s="38"/>
      <c r="L10" s="11"/>
      <c r="M10" s="10">
        <f>IF(H10="No Change","N/A",IF(H10="New Tag Required",Lookup!F:F,IF(H10="Remove Old Sign",Lookup!F:F,IF(H10="N/A","N/A",""))))</f>
        <v>0</v>
      </c>
      <c r="N10" s="38"/>
      <c r="O10" s="11"/>
    </row>
    <row r="11" spans="1:16" x14ac:dyDescent="0.3">
      <c r="A11" s="37" t="s">
        <v>78</v>
      </c>
      <c r="B11" s="28" t="s">
        <v>76</v>
      </c>
      <c r="C11" s="11" t="s">
        <v>86</v>
      </c>
      <c r="D11" s="17" t="s">
        <v>5</v>
      </c>
      <c r="E11" s="34">
        <v>131</v>
      </c>
      <c r="F11" s="34">
        <v>129</v>
      </c>
      <c r="G11" s="34" t="s">
        <v>2</v>
      </c>
      <c r="H11" s="17" t="s">
        <v>2</v>
      </c>
      <c r="J11" s="10" t="str">
        <f>IF(G11="No Change","N/A",IF(G11="New Tag Required",Lookup!F:F,IF(G11="Remove Old Tag",Lookup!F:F,IF(G11="N/A","N/A",""))))</f>
        <v>N/A</v>
      </c>
      <c r="K11" s="38"/>
      <c r="L11" s="11"/>
      <c r="M11" s="10" t="str">
        <f>IF(H11="No Change","N/A",IF(H11="New Tag Required",Lookup!F:F,IF(H11="Remove Old Sign",Lookup!F:F,IF(H11="N/A","N/A",""))))</f>
        <v>N/A</v>
      </c>
      <c r="N11" s="38"/>
      <c r="O11" s="11"/>
    </row>
    <row r="12" spans="1:16" x14ac:dyDescent="0.3">
      <c r="A12" s="37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38"/>
      <c r="L12" s="11"/>
      <c r="M12" s="10" t="str">
        <f>IF(H12="No Change","N/A",IF(H12="New Tag Required",Lookup!F:F,IF(H12="Remove Old Sign",Lookup!F:F,IF(H12="N/A","N/A",""))))</f>
        <v/>
      </c>
      <c r="N12" s="38"/>
      <c r="O12" s="11"/>
    </row>
    <row r="13" spans="1:16" ht="15" x14ac:dyDescent="0.25">
      <c r="A13" s="37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38"/>
      <c r="O13" s="11"/>
    </row>
    <row r="14" spans="1:16" ht="15" x14ac:dyDescent="0.25">
      <c r="A14" s="37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38"/>
      <c r="O14" s="11"/>
    </row>
    <row r="15" spans="1:16" ht="15" x14ac:dyDescent="0.25">
      <c r="A15" s="37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40"/>
      <c r="M15" s="10" t="str">
        <f>IF(H15="No Change","N/A",IF(H15="New Tag Required",Lookup!F:F,IF(H15="Remove Old Sign",Lookup!F:F,IF(H15="N/A","N/A",""))))</f>
        <v/>
      </c>
      <c r="N15" s="40"/>
    </row>
    <row r="16" spans="1:16" ht="15" x14ac:dyDescent="0.25">
      <c r="A16" s="37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40"/>
      <c r="M16" s="10" t="str">
        <f>IF(H16="No Change","N/A",IF(H16="New Tag Required",Lookup!F:F,IF(H16="Remove Old Sign",Lookup!F:F,IF(H16="N/A","N/A",""))))</f>
        <v/>
      </c>
      <c r="N16" s="40"/>
    </row>
    <row r="17" spans="1:14" ht="15" x14ac:dyDescent="0.25">
      <c r="A17" s="35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5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5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x14ac:dyDescent="0.25">
      <c r="A20" s="35"/>
      <c r="C20" s="11"/>
      <c r="E20" s="34"/>
      <c r="F20" s="34"/>
      <c r="G20" s="34"/>
      <c r="J20" s="10"/>
      <c r="K20" s="40"/>
      <c r="M20" s="10"/>
      <c r="N20" s="40"/>
    </row>
    <row r="21" spans="1:14" ht="15" x14ac:dyDescent="0.25">
      <c r="A21" s="35"/>
      <c r="C21" s="11"/>
      <c r="E21" s="34"/>
      <c r="F21" s="34"/>
      <c r="G21" s="34"/>
      <c r="J21" s="10"/>
      <c r="K21" s="40"/>
      <c r="M21" s="10"/>
      <c r="N21" s="40"/>
    </row>
    <row r="22" spans="1:14" ht="15" x14ac:dyDescent="0.25">
      <c r="A22" s="35"/>
      <c r="C22" s="11"/>
      <c r="E22" s="34"/>
      <c r="F22" s="34"/>
      <c r="G22" s="34"/>
      <c r="J22" s="10" t="str">
        <f>IF(G22="No Change","N/A",IF(G22="New Tag Required",Lookup!F:F,IF(G22="Remove Old Tag",Lookup!F:F,IF(G22="N/A","N/A",""))))</f>
        <v/>
      </c>
      <c r="K22" s="40"/>
      <c r="M22" s="10" t="str">
        <f>IF(H22="No Change","N/A",IF(H22="New Tag Required",Lookup!F:F,IF(H22="Remove Old Sign",Lookup!F:F,IF(H22="N/A","N/A",""))))</f>
        <v/>
      </c>
      <c r="N22" s="40"/>
    </row>
    <row r="23" spans="1:14" ht="15" x14ac:dyDescent="0.25">
      <c r="A23" s="35"/>
      <c r="C23" s="11"/>
      <c r="E23" s="34"/>
      <c r="F23" s="34"/>
      <c r="G23" s="34"/>
      <c r="J23" s="10" t="str">
        <f>IF(G23="No Change","N/A",IF(G23="New Tag Required",Lookup!F:F,IF(G23="Remove Old Tag",Lookup!F:F,IF(G23="N/A","N/A",""))))</f>
        <v/>
      </c>
      <c r="K23" s="40"/>
      <c r="M23" s="10" t="str">
        <f>IF(H23="No Change","N/A",IF(H23="New Tag Required",Lookup!F:F,IF(H23="Remove Old Sign",Lookup!F:F,IF(H23="N/A","N/A",""))))</f>
        <v/>
      </c>
      <c r="N23" s="40"/>
    </row>
    <row r="24" spans="1:14" ht="15" x14ac:dyDescent="0.25">
      <c r="A24" s="35"/>
      <c r="C24" s="11"/>
      <c r="E24" s="34"/>
      <c r="F24" s="34"/>
      <c r="G24" s="34"/>
      <c r="J24" s="10" t="str">
        <f>IF(G24="No Change","N/A",IF(G24="New Tag Required",Lookup!F:F,IF(G24="Remove Old Tag",Lookup!F:F,IF(G24="N/A","N/A",""))))</f>
        <v/>
      </c>
      <c r="K24" s="40"/>
      <c r="M24" s="10" t="str">
        <f>IF(H24="No Change","N/A",IF(H24="New Tag Required",Lookup!F:F,IF(H24="Remove Old Sign",Lookup!F:F,IF(H24="N/A","N/A",""))))</f>
        <v/>
      </c>
      <c r="N24" s="40"/>
    </row>
    <row r="25" spans="1:14" ht="15.75" thickBot="1" x14ac:dyDescent="0.3">
      <c r="A25" s="35"/>
      <c r="C25" s="11"/>
      <c r="E25" s="34"/>
      <c r="F25" s="34"/>
      <c r="G25" s="34"/>
      <c r="K25" s="40"/>
      <c r="N25" s="40"/>
    </row>
    <row r="26" spans="1:14" ht="45" x14ac:dyDescent="0.25">
      <c r="A26" s="35"/>
      <c r="C26" s="11"/>
      <c r="E26" s="34"/>
      <c r="F26" s="34"/>
      <c r="G26" s="41" t="s">
        <v>47</v>
      </c>
      <c r="H26" s="42" t="s">
        <v>48</v>
      </c>
      <c r="J26" s="43" t="s">
        <v>42</v>
      </c>
      <c r="K26" s="10"/>
      <c r="L26" s="10"/>
      <c r="M26" s="43" t="s">
        <v>43</v>
      </c>
    </row>
    <row r="27" spans="1:14" ht="15.75" thickBot="1" x14ac:dyDescent="0.3">
      <c r="A27" s="35"/>
      <c r="C27" s="11"/>
      <c r="E27" s="34"/>
      <c r="F27" s="34"/>
      <c r="G27" s="14">
        <f>COUNTIF(G6:G26,"New Tag Required")</f>
        <v>2</v>
      </c>
      <c r="H27" s="13">
        <f>COUNTIF(H6:H26,"New Sign Required")</f>
        <v>0</v>
      </c>
      <c r="J27" s="12">
        <f>COUNTIF(J6:J26,"Installed")</f>
        <v>0</v>
      </c>
      <c r="K27" s="10"/>
      <c r="L27" s="10"/>
      <c r="M27" s="12">
        <f>COUNTIF(M6:M26,"Installed")</f>
        <v>0</v>
      </c>
    </row>
    <row r="28" spans="1:14" x14ac:dyDescent="0.3">
      <c r="A28" s="35"/>
      <c r="C28" s="11"/>
      <c r="E28" s="34"/>
      <c r="F28" s="34"/>
      <c r="G28" s="34"/>
    </row>
    <row r="29" spans="1:14" x14ac:dyDescent="0.3">
      <c r="A29" s="35"/>
      <c r="C29" s="11"/>
      <c r="E29" s="34"/>
      <c r="F29" s="34"/>
      <c r="G29" s="34"/>
    </row>
    <row r="30" spans="1:14" x14ac:dyDescent="0.3">
      <c r="A30" s="35"/>
      <c r="C30" s="11"/>
      <c r="E30" s="34"/>
      <c r="F30" s="34"/>
      <c r="G30" s="34"/>
    </row>
    <row r="31" spans="1:14" x14ac:dyDescent="0.3">
      <c r="A31" s="35"/>
      <c r="C31" s="11"/>
      <c r="E31" s="34"/>
      <c r="F31" s="34"/>
      <c r="G31" s="34"/>
    </row>
    <row r="32" spans="1:14" x14ac:dyDescent="0.3">
      <c r="A32" s="35"/>
      <c r="C32" s="11"/>
      <c r="E32" s="34"/>
      <c r="F32" s="34"/>
      <c r="G32" s="34"/>
    </row>
    <row r="33" spans="1:7" x14ac:dyDescent="0.3">
      <c r="A33" s="35"/>
      <c r="C33" s="11"/>
      <c r="E33" s="34"/>
      <c r="F33" s="34"/>
      <c r="G33" s="34"/>
    </row>
    <row r="34" spans="1:7" x14ac:dyDescent="0.3">
      <c r="A34" s="35"/>
      <c r="C34" s="11"/>
      <c r="E34" s="34"/>
      <c r="F34" s="34"/>
      <c r="G34" s="34"/>
    </row>
    <row r="35" spans="1:7" x14ac:dyDescent="0.3">
      <c r="A35" s="44"/>
      <c r="C35" s="11"/>
      <c r="E35" s="34"/>
      <c r="F35" s="45"/>
      <c r="G35" s="34"/>
    </row>
    <row r="36" spans="1:7" x14ac:dyDescent="0.3">
      <c r="A36" s="44"/>
      <c r="C36" s="11"/>
      <c r="E36" s="34"/>
      <c r="F36" s="45"/>
      <c r="G36" s="34"/>
    </row>
    <row r="37" spans="1:7" x14ac:dyDescent="0.3">
      <c r="A37" s="44"/>
      <c r="C37" s="11"/>
      <c r="E37" s="34"/>
      <c r="F37" s="46"/>
      <c r="G37" s="34"/>
    </row>
    <row r="38" spans="1:7" x14ac:dyDescent="0.3">
      <c r="A38" s="35"/>
      <c r="C38" s="11"/>
      <c r="E38" s="34"/>
      <c r="F38" s="45"/>
      <c r="G38" s="34"/>
    </row>
    <row r="39" spans="1:7" x14ac:dyDescent="0.3">
      <c r="A39" s="35"/>
      <c r="C39" s="11"/>
      <c r="E39" s="34"/>
      <c r="F39" s="45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47"/>
      <c r="C42" s="11"/>
      <c r="E42" s="34"/>
      <c r="F42" s="34"/>
      <c r="G42" s="34"/>
    </row>
    <row r="43" spans="1:7" x14ac:dyDescent="0.3">
      <c r="A43" s="47"/>
      <c r="C43" s="11"/>
      <c r="E43" s="34"/>
      <c r="F43" s="34"/>
      <c r="G43" s="34"/>
    </row>
    <row r="44" spans="1:7" x14ac:dyDescent="0.3">
      <c r="A44" s="48"/>
      <c r="C44" s="11"/>
      <c r="E44" s="34"/>
      <c r="F44" s="39"/>
      <c r="G44" s="34"/>
    </row>
    <row r="45" spans="1:7" x14ac:dyDescent="0.3">
      <c r="A45" s="47"/>
      <c r="C45" s="11"/>
      <c r="E45" s="34"/>
      <c r="F45" s="34"/>
      <c r="G45" s="34"/>
    </row>
    <row r="46" spans="1:7" x14ac:dyDescent="0.3">
      <c r="A46" s="47"/>
      <c r="C46" s="11"/>
      <c r="E46" s="34"/>
      <c r="F46" s="34"/>
      <c r="G46" s="34"/>
    </row>
    <row r="47" spans="1:7" x14ac:dyDescent="0.3">
      <c r="A47" s="35"/>
      <c r="C47" s="11"/>
      <c r="E47" s="34"/>
      <c r="F47" s="34"/>
      <c r="G47" s="34"/>
    </row>
    <row r="48" spans="1:7" x14ac:dyDescent="0.3">
      <c r="A48" s="35"/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193" spans="3:3" x14ac:dyDescent="0.3">
      <c r="C193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2:G46 G12:G25 G6:G7">
    <cfRule type="containsText" dxfId="48" priority="140" operator="containsText" text="New Tag Required">
      <formula>NOT(ISERROR(SEARCH("New Tag Required",G6)))</formula>
    </cfRule>
  </conditionalFormatting>
  <conditionalFormatting sqref="D32:D92 D6:D7">
    <cfRule type="containsText" dxfId="47" priority="139" operator="containsText" text="Yes">
      <formula>NOT(ISERROR(SEARCH("Yes",D6)))</formula>
    </cfRule>
  </conditionalFormatting>
  <conditionalFormatting sqref="H32:H92 H193:H414 H12:H25 H6:H7">
    <cfRule type="containsText" dxfId="46" priority="127" operator="containsText" text="New Sign Required">
      <formula>NOT(ISERROR(SEARCH("New Sign Required",H6)))</formula>
    </cfRule>
  </conditionalFormatting>
  <conditionalFormatting sqref="G32:G92 G12:H25 G6:H7">
    <cfRule type="containsText" dxfId="45" priority="126" operator="containsText" text="Action Required">
      <formula>NOT(ISERROR(SEARCH("Action Required",G6)))</formula>
    </cfRule>
  </conditionalFormatting>
  <conditionalFormatting sqref="H32:H92">
    <cfRule type="containsText" dxfId="44" priority="125" operator="containsText" text="Action Required">
      <formula>NOT(ISERROR(SEARCH("Action Required",H32)))</formula>
    </cfRule>
  </conditionalFormatting>
  <conditionalFormatting sqref="G28:G31">
    <cfRule type="containsText" dxfId="43" priority="67" operator="containsText" text="New Tag Required">
      <formula>NOT(ISERROR(SEARCH("New Tag Required",G28)))</formula>
    </cfRule>
  </conditionalFormatting>
  <conditionalFormatting sqref="D12:D31">
    <cfRule type="containsText" dxfId="42" priority="66" operator="containsText" text="Yes">
      <formula>NOT(ISERROR(SEARCH("Yes",D12)))</formula>
    </cfRule>
  </conditionalFormatting>
  <conditionalFormatting sqref="H28:H31">
    <cfRule type="containsText" dxfId="41" priority="65" operator="containsText" text="New Sign Required">
      <formula>NOT(ISERROR(SEARCH("New Sign Required",H28)))</formula>
    </cfRule>
  </conditionalFormatting>
  <conditionalFormatting sqref="G28:G31">
    <cfRule type="containsText" dxfId="40" priority="64" operator="containsText" text="Action Required">
      <formula>NOT(ISERROR(SEARCH("Action Required",G28)))</formula>
    </cfRule>
  </conditionalFormatting>
  <conditionalFormatting sqref="H28:H31">
    <cfRule type="containsText" dxfId="39" priority="63" operator="containsText" text="Action Required">
      <formula>NOT(ISERROR(SEARCH("Action Required",H28)))</formula>
    </cfRule>
  </conditionalFormatting>
  <conditionalFormatting sqref="D93:D192">
    <cfRule type="containsText" dxfId="38" priority="59" operator="containsText" text="Yes">
      <formula>NOT(ISERROR(SEARCH("Yes",D93)))</formula>
    </cfRule>
  </conditionalFormatting>
  <conditionalFormatting sqref="H93:H192">
    <cfRule type="containsText" dxfId="37" priority="58" operator="containsText" text="New Sign Required">
      <formula>NOT(ISERROR(SEARCH("New Sign Required",H93)))</formula>
    </cfRule>
  </conditionalFormatting>
  <conditionalFormatting sqref="G93:G192">
    <cfRule type="containsText" dxfId="36" priority="57" operator="containsText" text="Action Required">
      <formula>NOT(ISERROR(SEARCH("Action Required",G93)))</formula>
    </cfRule>
  </conditionalFormatting>
  <conditionalFormatting sqref="H93:H192">
    <cfRule type="containsText" dxfId="35" priority="56" operator="containsText" text="Action Required">
      <formula>NOT(ISERROR(SEARCH("Action Required",H93)))</formula>
    </cfRule>
  </conditionalFormatting>
  <conditionalFormatting sqref="J2:N2">
    <cfRule type="cellIs" dxfId="34" priority="33" operator="notEqual">
      <formula>0</formula>
    </cfRule>
  </conditionalFormatting>
  <conditionalFormatting sqref="J6:J24">
    <cfRule type="cellIs" dxfId="33" priority="32" operator="equal">
      <formula>0</formula>
    </cfRule>
  </conditionalFormatting>
  <conditionalFormatting sqref="M6:M24">
    <cfRule type="cellIs" dxfId="32" priority="31" operator="equal">
      <formula>0</formula>
    </cfRule>
  </conditionalFormatting>
  <conditionalFormatting sqref="J6:J24 M6:M24">
    <cfRule type="cellIs" dxfId="31" priority="28" operator="equal">
      <formula>"In Progress"</formula>
    </cfRule>
    <cfRule type="cellIs" dxfId="30" priority="29" operator="equal">
      <formula>"Log Issues"</formula>
    </cfRule>
    <cfRule type="cellIs" dxfId="29" priority="30" operator="equal">
      <formula>"N/A"</formula>
    </cfRule>
  </conditionalFormatting>
  <conditionalFormatting sqref="H12:H1048576 H1:H7">
    <cfRule type="containsText" dxfId="28" priority="20" operator="containsText" text="Remove Old Sign">
      <formula>NOT(ISERROR(SEARCH("Remove Old Sign",H1)))</formula>
    </cfRule>
    <cfRule type="containsText" dxfId="27" priority="21" operator="containsText" text="Move Sign to New Location">
      <formula>NOT(ISERROR(SEARCH("Move Sign to New Location",H1)))</formula>
    </cfRule>
  </conditionalFormatting>
  <conditionalFormatting sqref="G12:G1048576 G3:G7">
    <cfRule type="containsText" dxfId="26" priority="19" operator="containsText" text="Remove Old Tag">
      <formula>NOT(ISERROR(SEARCH("Remove Old Tag",G3)))</formula>
    </cfRule>
  </conditionalFormatting>
  <conditionalFormatting sqref="G1:G2">
    <cfRule type="containsText" dxfId="25" priority="15" operator="containsText" text="Remove Old Tag">
      <formula>NOT(ISERROR(SEARCH("Remove Old Tag",G1)))</formula>
    </cfRule>
  </conditionalFormatting>
  <conditionalFormatting sqref="G9:G11">
    <cfRule type="containsText" dxfId="24" priority="13" operator="containsText" text="New Tag Required">
      <formula>NOT(ISERROR(SEARCH("New Tag Required",G9)))</formula>
    </cfRule>
  </conditionalFormatting>
  <conditionalFormatting sqref="D9:D11">
    <cfRule type="containsText" dxfId="23" priority="12" operator="containsText" text="Yes">
      <formula>NOT(ISERROR(SEARCH("Yes",D9)))</formula>
    </cfRule>
  </conditionalFormatting>
  <conditionalFormatting sqref="H9:H11">
    <cfRule type="containsText" dxfId="22" priority="11" operator="containsText" text="New Sign Required">
      <formula>NOT(ISERROR(SEARCH("New Sign Required",H9)))</formula>
    </cfRule>
  </conditionalFormatting>
  <conditionalFormatting sqref="G9:H11">
    <cfRule type="containsText" dxfId="21" priority="10" operator="containsText" text="Action Required">
      <formula>NOT(ISERROR(SEARCH("Action Required",G9)))</formula>
    </cfRule>
  </conditionalFormatting>
  <conditionalFormatting sqref="D8">
    <cfRule type="containsText" dxfId="20" priority="9" operator="containsText" text="Yes">
      <formula>NOT(ISERROR(SEARCH("Yes",D8)))</formula>
    </cfRule>
  </conditionalFormatting>
  <conditionalFormatting sqref="G8">
    <cfRule type="containsText" dxfId="19" priority="8" operator="containsText" text="New Tag Required">
      <formula>NOT(ISERROR(SEARCH("New Tag Required",G8)))</formula>
    </cfRule>
  </conditionalFormatting>
  <conditionalFormatting sqref="H8">
    <cfRule type="containsText" dxfId="18" priority="7" operator="containsText" text="New Sign Required">
      <formula>NOT(ISERROR(SEARCH("New Sign Required",H8)))</formula>
    </cfRule>
  </conditionalFormatting>
  <conditionalFormatting sqref="G8">
    <cfRule type="containsText" dxfId="17" priority="6" operator="containsText" text="Action Required">
      <formula>NOT(ISERROR(SEARCH("Action Required",G8)))</formula>
    </cfRule>
  </conditionalFormatting>
  <conditionalFormatting sqref="H8">
    <cfRule type="containsText" dxfId="16" priority="5" operator="containsText" text="Action Required">
      <formula>NOT(ISERROR(SEARCH("Action Required",H8)))</formula>
    </cfRule>
  </conditionalFormatting>
  <conditionalFormatting sqref="H8:H11">
    <cfRule type="containsText" dxfId="15" priority="3" operator="containsText" text="Remove Old Sign">
      <formula>NOT(ISERROR(SEARCH("Remove Old Sign",H8)))</formula>
    </cfRule>
    <cfRule type="containsText" dxfId="14" priority="4" operator="containsText" text="Move Sign to New Location">
      <formula>NOT(ISERROR(SEARCH("Move Sign to New Location",H8)))</formula>
    </cfRule>
  </conditionalFormatting>
  <conditionalFormatting sqref="G8:G11">
    <cfRule type="containsText" dxfId="13" priority="2" operator="containsText" text="Remove Old Tag">
      <formula>NOT(ISERROR(SEARCH("Remove Old Tag",G8)))</formula>
    </cfRule>
  </conditionalFormatting>
  <conditionalFormatting sqref="D9">
    <cfRule type="containsText" dxfId="12" priority="1" operator="containsText" text="Yes">
      <formula>NOT(ISERROR(SEARCH("Yes",D9)))</formula>
    </cfRule>
  </conditionalFormatting>
  <dataValidations count="2">
    <dataValidation type="list" allowBlank="1" showInputMessage="1" showErrorMessage="1" sqref="H193:H397">
      <formula1>DoorSignage</formula1>
    </dataValidation>
    <dataValidation type="list" allowBlank="1" showInputMessage="1" showErrorMessage="1" sqref="D6:D6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Lookup!$D$1:$D$4</xm:f>
          </x14:formula1>
          <xm:sqref>H28:H192 H25</xm:sqref>
        </x14:dataValidation>
        <x14:dataValidation type="list" allowBlank="1" showInputMessage="1" showErrorMessage="1">
          <x14:formula1>
            <xm:f>Lookup!$A$1:$A$4</xm:f>
          </x14:formula1>
          <xm:sqref>G28:G192 G25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>
          <x14:formula1>
            <xm:f>Lookup!$E$1:$E$18</xm:f>
          </x14:formula1>
          <xm:sqref>C6:C192</xm:sqref>
        </x14:dataValidation>
        <x14:dataValidation type="list" allowBlank="1" showInputMessage="1" showErrorMessage="1">
          <x14:formula1>
            <xm:f>Lookup!$A$1:$A$8</xm:f>
          </x14:formula1>
          <xm:sqref>G6:G24</xm:sqref>
        </x14:dataValidation>
        <x14:dataValidation type="list" allowBlank="1" showInputMessage="1" showErrorMessage="1">
          <x14:formula1>
            <xm:f>Lookup!$D$1:$D$10</xm:f>
          </x14:formula1>
          <xm:sqref>H6:H24</xm:sqref>
        </x14:dataValidation>
        <x14:dataValidation type="list" allowBlank="1" showInputMessage="1" showErrorMessage="1">
          <x14:formula1>
            <xm:f>Lookup!$F$1:$F$7</xm:f>
          </x14:formula1>
          <xm:sqref>J6:J24</xm:sqref>
        </x14:dataValidation>
        <x14:dataValidation type="list" allowBlank="1" showInputMessage="1" showErrorMessage="1">
          <x14:formula1>
            <xm:f>Lookup!$F$1:$F$8</xm:f>
          </x14:formula1>
          <xm:sqref>M6:M24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opLeftCell="A4" zoomScale="90" zoomScaleNormal="90" workbookViewId="0">
      <selection activeCell="D18" sqref="D18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0039</v>
      </c>
      <c r="C1" s="53"/>
      <c r="D1" s="18" t="s">
        <v>10</v>
      </c>
      <c r="E1" s="54">
        <f>'KD Changes'!G1</f>
        <v>42058</v>
      </c>
    </row>
    <row r="2" spans="1:10" ht="15" customHeight="1" x14ac:dyDescent="0.25">
      <c r="A2" s="57" t="s">
        <v>8</v>
      </c>
      <c r="B2" s="58" t="str">
        <f>VLOOKUP(B1,[1]BuildingList!A:B,2,FALSE)</f>
        <v>Margaret I. King Library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87</v>
      </c>
      <c r="B6" s="1" t="s">
        <v>88</v>
      </c>
      <c r="C6" s="55" t="s">
        <v>71</v>
      </c>
      <c r="D6" s="55">
        <v>422</v>
      </c>
      <c r="G6" s="32"/>
      <c r="H6" s="32"/>
      <c r="I6" s="55"/>
      <c r="J6" s="55"/>
    </row>
    <row r="7" spans="1:10" x14ac:dyDescent="0.3">
      <c r="A7" s="1" t="s">
        <v>89</v>
      </c>
      <c r="B7" s="1" t="s">
        <v>90</v>
      </c>
      <c r="C7" s="55" t="s">
        <v>70</v>
      </c>
      <c r="D7" s="55">
        <v>0</v>
      </c>
      <c r="G7" s="32"/>
      <c r="H7" s="32"/>
      <c r="I7" s="55"/>
      <c r="J7" s="55"/>
    </row>
    <row r="8" spans="1:10" ht="15" customHeight="1" x14ac:dyDescent="0.3">
      <c r="A8" s="1" t="s">
        <v>91</v>
      </c>
      <c r="B8" s="1" t="s">
        <v>92</v>
      </c>
      <c r="C8" s="55" t="s">
        <v>70</v>
      </c>
      <c r="D8" s="55">
        <v>0</v>
      </c>
      <c r="G8" s="32"/>
      <c r="H8" s="32"/>
      <c r="I8" s="55"/>
      <c r="J8" s="55"/>
    </row>
    <row r="9" spans="1:10" x14ac:dyDescent="0.3">
      <c r="A9" s="1" t="s">
        <v>93</v>
      </c>
      <c r="B9" s="1" t="s">
        <v>94</v>
      </c>
      <c r="C9" s="55" t="s">
        <v>71</v>
      </c>
      <c r="D9" s="55">
        <v>129</v>
      </c>
      <c r="G9" s="32"/>
      <c r="H9" s="32"/>
      <c r="I9" s="55"/>
      <c r="J9" s="55"/>
    </row>
    <row r="10" spans="1:10" ht="43.2" x14ac:dyDescent="0.3">
      <c r="A10" s="1" t="s">
        <v>95</v>
      </c>
      <c r="B10" s="1" t="s">
        <v>96</v>
      </c>
      <c r="C10" s="55" t="s">
        <v>71</v>
      </c>
      <c r="D10" s="55">
        <v>1072</v>
      </c>
      <c r="E10" s="11" t="s">
        <v>80</v>
      </c>
      <c r="F10" s="64"/>
      <c r="G10" s="32"/>
      <c r="H10" s="32"/>
    </row>
    <row r="11" spans="1:10" ht="43.2" x14ac:dyDescent="0.3">
      <c r="A11" s="1" t="s">
        <v>97</v>
      </c>
      <c r="B11" s="1" t="s">
        <v>98</v>
      </c>
      <c r="C11" s="55" t="s">
        <v>69</v>
      </c>
      <c r="D11" s="55">
        <v>346</v>
      </c>
      <c r="E11" s="11" t="s">
        <v>81</v>
      </c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ht="15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ht="15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ht="15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ht="15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ht="15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ht="15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ht="15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ht="15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ht="15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ht="15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ht="15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ht="15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ht="15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ht="15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ht="15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ht="15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2015-02-24T19:29:34Z</dcterms:modified>
</cp:coreProperties>
</file>