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34\"/>
    </mc:Choice>
  </mc:AlternateContent>
  <bookViews>
    <workbookView xWindow="390" yWindow="450" windowWidth="22995" windowHeight="952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7" i="1" l="1"/>
  <c r="J8" i="1"/>
  <c r="J9" i="1"/>
  <c r="J6" i="1"/>
  <c r="E2" i="4" l="1"/>
  <c r="E1" i="4"/>
  <c r="B1" i="4"/>
  <c r="B2" i="4" l="1"/>
  <c r="M10" i="1" l="1"/>
  <c r="M12" i="1"/>
  <c r="M13" i="1"/>
  <c r="M11" i="1"/>
  <c r="M14" i="1"/>
  <c r="M15" i="1"/>
  <c r="M16" i="1"/>
  <c r="M17" i="1"/>
  <c r="M18" i="1"/>
  <c r="M19" i="1"/>
  <c r="M20" i="1"/>
  <c r="M21" i="1"/>
  <c r="J10" i="1"/>
  <c r="J12" i="1"/>
  <c r="J13" i="1"/>
  <c r="J11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<sst xmlns="http://schemas.openxmlformats.org/spreadsheetml/2006/main" count="157" uniqueCount="99">
  <si>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</si>
  <si>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</si>
  <si>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</si>
  <si>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</si>
  <si>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</si>
  <si>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</si>
  <si>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</si>
  <si>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</si>
  <si>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</si>
  <si>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</si>
  <si>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</si>
  <si>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</si>
  <si>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</si>
  <si>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</si>
  <si>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</si>
  <si>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</si>
  <si>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</si>
  <si>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</si>
  <si>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</si>
  <si>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</si>
  <si>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</si>
  <si>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</si>
  <si>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</si>
  <si>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</si>
  <si>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</si>
  <si>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</si>
  <si>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</si>
  <si>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</si>
  <si>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</si>
  <si>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</si>
  <si>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</si>
  <si>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</si>
  <si>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</si>
  <si>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</si>
  <si>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</si>
  <si>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</si>
  <si>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</si>
  <si>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</si>
  <si>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</si>
  <si>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</si>
  <si>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</si>
  <si>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</si>
  <si>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</si>
  <si>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</si>
  <si>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</si>
  <si>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</si>
  <si>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</si>
  <si>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</si>
  <si>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</si>
  <si>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</si>
  <si>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</si>
  <si>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</si>
  <si>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</si>
  <si>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</si>
  <si>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</si>
  <si>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</si>
  <si>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</si>
  <si>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</si>
  <si>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</si>
  <si>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</si>
  <si>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</si>
  <si>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</si>
  <si>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</si>
  <si>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</si>
  <si>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</si>
  <si>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</si>
  <si>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</si>
  <si>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</si>
  <si>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</si>
  <si>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</si>
  <si>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</si>
  <si>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</si>
  <si>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</si>
  <si>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</si>
  <si>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</si>
  <si>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0034</t>
  </si>
  <si>
    <t>179A</t>
  </si>
  <si>
    <t>01</t>
  </si>
  <si>
    <t>179B</t>
  </si>
  <si>
    <t>179C</t>
  </si>
  <si>
    <t>179D</t>
  </si>
  <si>
    <t>179E</t>
  </si>
  <si>
    <t>100J</t>
  </si>
  <si>
    <t>Back of House</t>
  </si>
  <si>
    <t>Front of House</t>
  </si>
  <si>
    <t>Public area</t>
  </si>
  <si>
    <t>Walk-in Freezer</t>
  </si>
  <si>
    <t>Walk-in Cooler</t>
  </si>
  <si>
    <t>Service Ramp is Entry to suite 179.  Door from Corr 100J is sign 179.</t>
  </si>
  <si>
    <t>LX-0034-01-0179A</t>
  </si>
  <si>
    <t>Business Econ Bldg 1st Flr Rm 179A</t>
  </si>
  <si>
    <t>LX-0034-01-0179B</t>
  </si>
  <si>
    <t>LX-0034-01-0179C</t>
  </si>
  <si>
    <t>LX-0034-01-0179D</t>
  </si>
  <si>
    <t>LX-0034-01-0179E</t>
  </si>
  <si>
    <t>Business Econ Bldg 1st Flr Rm 179B</t>
  </si>
  <si>
    <t>Business Econ Bldg 1st Flr Rm 179C</t>
  </si>
  <si>
    <t>Business Econ Bldg 1st Flr Rm 179D</t>
  </si>
  <si>
    <t>Business Econ Bldg 1st Flr Rm 179E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</si>
</sst>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Academic Science Building</v>
          </cell>
          <cell r="D135" t="str">
            <v>Academic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>
            <v>1200</v>
          </cell>
          <cell r="B373">
            <v>1200</v>
          </cell>
          <cell r="C373" t="str">
            <v>Electric Substation #1</v>
          </cell>
          <cell r="D373" t="str">
            <v>Electric Substation #1</v>
          </cell>
        </row>
        <row r="374">
          <cell r="A374">
            <v>1201</v>
          </cell>
          <cell r="B374">
            <v>1201</v>
          </cell>
          <cell r="C374" t="str">
            <v>Electric Substation #3</v>
          </cell>
          <cell r="D374" t="str">
            <v>Electric Substation #3</v>
          </cell>
        </row>
        <row r="375">
          <cell r="A375" t="str">
            <v>8633</v>
          </cell>
          <cell r="B375">
            <v>8633</v>
          </cell>
          <cell r="C375" t="str">
            <v>UK HealthCare Good Samaritan Hospital</v>
          </cell>
          <cell r="D375" t="str">
            <v>UK HealthCare Good Samaritan Hospital</v>
          </cell>
        </row>
        <row r="376">
          <cell r="A376" t="str">
            <v>9127</v>
          </cell>
          <cell r="B376">
            <v>9127</v>
          </cell>
          <cell r="C376" t="str">
            <v>1101 S. Limestone</v>
          </cell>
          <cell r="D376" t="str">
            <v>1101 S. Limestone</v>
          </cell>
        </row>
        <row r="377">
          <cell r="A377">
            <v>9813</v>
          </cell>
        </row>
        <row r="378">
          <cell r="A378" t="str">
            <v>9853</v>
          </cell>
        </row>
        <row r="379">
          <cell r="A379" t="str">
            <v>9854</v>
          </cell>
        </row>
        <row r="380">
          <cell r="A380" t="str">
            <v>9861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zoomScale="90" zoomScaleNormal="90" workbookViewId="0">
      <selection activeCell="B17" sqref="B1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75</v>
      </c>
      <c r="C1" s="76"/>
      <c r="F1" s="67" t="s">
        <v>10</v>
      </c>
      <c r="G1" s="18">
        <v>42564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Carol Martin Gatton Business &amp; Economics Building</v>
      </c>
      <c r="C2" s="77"/>
      <c r="F2" s="68" t="s">
        <v>12</v>
      </c>
      <c r="G2" s="22" t="s">
        <v>72</v>
      </c>
      <c r="J2" s="15">
        <f>G24-J24</f>
        <v>5</v>
      </c>
      <c r="K2" s="15">
        <f>H24-M24</f>
        <v>5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24</v>
      </c>
      <c r="D6" s="41" t="s">
        <v>5</v>
      </c>
      <c r="E6" s="50">
        <v>0</v>
      </c>
      <c r="F6" s="50">
        <v>234</v>
      </c>
      <c r="G6" s="50" t="s">
        <v>3</v>
      </c>
      <c r="H6" s="41" t="s">
        <v>18</v>
      </c>
      <c r="I6" s="42" t="s">
        <v>85</v>
      </c>
      <c r="J6" s="59">
        <f>IF(G6="No Change","N/A",IF(G6="New Tag Required",Lookup!F:F,IF(G6="Remove Old Tag",Lookup!F:F,IF(G6="N/A","N/A",""))))</f>
        <v>0</v>
      </c>
      <c r="K6" s="60"/>
      <c r="L6" s="59"/>
      <c r="M6" s="59">
        <v>0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24</v>
      </c>
      <c r="D7" s="41" t="s">
        <v>5</v>
      </c>
      <c r="E7" s="41">
        <v>0</v>
      </c>
      <c r="F7" s="41">
        <v>296</v>
      </c>
      <c r="G7" s="50" t="s">
        <v>3</v>
      </c>
      <c r="H7" s="41" t="s">
        <v>18</v>
      </c>
      <c r="I7" s="42" t="s">
        <v>84</v>
      </c>
      <c r="J7" s="59">
        <f>IF(G7="No Change","N/A",IF(G7="New Tag Required",Lookup!F:F,IF(G7="Remove Old Tag",Lookup!F:F,IF(G7="N/A","N/A",""))))</f>
        <v>0</v>
      </c>
      <c r="K7" s="60"/>
      <c r="L7" s="59"/>
      <c r="M7" s="59">
        <v>0</v>
      </c>
      <c r="N7" s="60"/>
      <c r="O7" s="59"/>
    </row>
    <row r="8" spans="1:16" s="41" customFormat="1" ht="15" customHeight="1" x14ac:dyDescent="0.25">
      <c r="A8" s="48" t="s">
        <v>79</v>
      </c>
      <c r="B8" s="48" t="s">
        <v>77</v>
      </c>
      <c r="C8" s="42" t="s">
        <v>24</v>
      </c>
      <c r="D8" s="41" t="s">
        <v>5</v>
      </c>
      <c r="E8" s="41">
        <v>0</v>
      </c>
      <c r="F8" s="41">
        <v>488</v>
      </c>
      <c r="G8" s="50" t="s">
        <v>3</v>
      </c>
      <c r="H8" s="41" t="s">
        <v>18</v>
      </c>
      <c r="I8" s="42" t="s">
        <v>83</v>
      </c>
      <c r="J8" s="59">
        <f>IF(G8="No Change","N/A",IF(G8="New Tag Required",Lookup!F:F,IF(G8="Remove Old Tag",Lookup!F:F,IF(G8="N/A","N/A",""))))</f>
        <v>0</v>
      </c>
      <c r="K8" s="60"/>
      <c r="L8" s="59"/>
      <c r="M8" s="59">
        <v>0</v>
      </c>
      <c r="N8" s="60"/>
      <c r="O8" s="59"/>
    </row>
    <row r="9" spans="1:16" s="41" customFormat="1" x14ac:dyDescent="0.25">
      <c r="A9" s="61" t="s">
        <v>80</v>
      </c>
      <c r="B9" s="48" t="s">
        <v>77</v>
      </c>
      <c r="C9" s="42" t="s">
        <v>24</v>
      </c>
      <c r="D9" s="41" t="s">
        <v>5</v>
      </c>
      <c r="E9" s="41">
        <v>0</v>
      </c>
      <c r="F9" s="41">
        <v>87</v>
      </c>
      <c r="G9" s="50" t="s">
        <v>3</v>
      </c>
      <c r="H9" s="41" t="s">
        <v>18</v>
      </c>
      <c r="I9" s="42" t="s">
        <v>87</v>
      </c>
      <c r="J9" s="59">
        <f>IF(G9="No Change","N/A",IF(G9="New Tag Required",Lookup!F:F,IF(G9="Remove Old Tag",Lookup!F:F,IF(G9="N/A","N/A",""))))</f>
        <v>0</v>
      </c>
      <c r="K9" s="60"/>
      <c r="L9" s="59"/>
      <c r="M9" s="59">
        <v>0</v>
      </c>
      <c r="N9" s="60"/>
      <c r="O9" s="59"/>
    </row>
    <row r="10" spans="1:16" s="41" customFormat="1" x14ac:dyDescent="0.25">
      <c r="A10" s="62" t="s">
        <v>81</v>
      </c>
      <c r="B10" s="48" t="s">
        <v>77</v>
      </c>
      <c r="C10" s="42" t="s">
        <v>24</v>
      </c>
      <c r="D10" s="41" t="s">
        <v>5</v>
      </c>
      <c r="E10" s="50">
        <v>0</v>
      </c>
      <c r="F10" s="50">
        <v>88</v>
      </c>
      <c r="G10" s="50" t="s">
        <v>3</v>
      </c>
      <c r="H10" s="41" t="s">
        <v>18</v>
      </c>
      <c r="I10" s="42" t="s">
        <v>86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ht="45" x14ac:dyDescent="0.25">
      <c r="A11" s="62">
        <v>179</v>
      </c>
      <c r="B11" s="48" t="s">
        <v>77</v>
      </c>
      <c r="C11" s="42" t="s">
        <v>22</v>
      </c>
      <c r="D11" s="41" t="s">
        <v>5</v>
      </c>
      <c r="E11" s="50">
        <v>1414</v>
      </c>
      <c r="F11" s="50">
        <v>107</v>
      </c>
      <c r="G11" s="50" t="s">
        <v>2</v>
      </c>
      <c r="H11" s="41" t="s">
        <v>2</v>
      </c>
      <c r="I11" s="42" t="s">
        <v>88</v>
      </c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2">
        <v>180</v>
      </c>
      <c r="B12" s="48" t="s">
        <v>77</v>
      </c>
      <c r="C12" s="42" t="s">
        <v>49</v>
      </c>
      <c r="D12" s="41" t="s">
        <v>5</v>
      </c>
      <c r="E12" s="50">
        <v>5790</v>
      </c>
      <c r="F12" s="50">
        <v>5844</v>
      </c>
      <c r="G12" s="50" t="s">
        <v>2</v>
      </c>
      <c r="H12" s="41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62" t="s">
        <v>82</v>
      </c>
      <c r="B13" s="48" t="s">
        <v>77</v>
      </c>
      <c r="C13" s="42" t="s">
        <v>49</v>
      </c>
      <c r="D13" s="41" t="s">
        <v>5</v>
      </c>
      <c r="E13" s="50">
        <v>1646</v>
      </c>
      <c r="F13" s="50">
        <v>1647</v>
      </c>
      <c r="G13" s="50" t="s">
        <v>2</v>
      </c>
      <c r="H13" s="41" t="s">
        <v>2</v>
      </c>
      <c r="I13" s="42"/>
      <c r="J13" s="59" t="str">
        <f>IF(G13="No Change","N/A",IF(G13="New Tag Required",Lookup!F:F,IF(G13="Remove Old Tag",Lookup!F:F,IF(G13="N/A","N/A",""))))</f>
        <v>N/A</v>
      </c>
      <c r="K13" s="60"/>
      <c r="L13" s="59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3"/>
      <c r="L15" s="42"/>
      <c r="M15" s="59" t="str">
        <f>IF(H15="No Change","N/A",IF(H15="New Tag Required",Lookup!F:F,IF(H15="Remove Old Sign",Lookup!F:F,IF(H15="N/A","N/A",""))))</f>
        <v/>
      </c>
      <c r="N15" s="63"/>
      <c r="O15" s="42"/>
    </row>
    <row r="16" spans="1:16" s="41" customFormat="1" x14ac:dyDescent="0.25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25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25">
      <c r="A18" s="49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M18" s="59" t="str">
        <f>IF(H18="No Change","N/A",IF(H18="New Tag Required",Lookup!F:F,IF(H18="Remove Old Sign",Lookup!F:F,IF(H18="N/A","N/A",""))))</f>
        <v/>
      </c>
      <c r="N18" s="64"/>
    </row>
    <row r="19" spans="1:15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5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5" x14ac:dyDescent="0.2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5" ht="15.75" thickBot="1" x14ac:dyDescent="0.3">
      <c r="A22" s="56"/>
      <c r="C22" s="11"/>
      <c r="E22" s="30"/>
      <c r="F22" s="30"/>
      <c r="G22" s="30"/>
      <c r="K22" s="32"/>
      <c r="N22" s="32"/>
    </row>
    <row r="23" spans="1:15" ht="45" x14ac:dyDescent="0.25">
      <c r="A23" s="56"/>
      <c r="C23" s="11"/>
      <c r="E23" s="30"/>
      <c r="F23" s="30"/>
      <c r="G23" s="73" t="s">
        <v>45</v>
      </c>
      <c r="H23" s="74" t="s">
        <v>46</v>
      </c>
      <c r="J23" s="75" t="s">
        <v>40</v>
      </c>
      <c r="K23" s="10"/>
      <c r="L23" s="10"/>
      <c r="M23" s="75" t="s">
        <v>41</v>
      </c>
    </row>
    <row r="24" spans="1:15" ht="15.75" thickBot="1" x14ac:dyDescent="0.3">
      <c r="A24" s="56"/>
      <c r="C24" s="11"/>
      <c r="E24" s="30"/>
      <c r="F24" s="30"/>
      <c r="G24" s="14">
        <f>COUNTIF(G6:G23,"New Tag Required")</f>
        <v>5</v>
      </c>
      <c r="H24" s="13">
        <f>COUNTIF(H6:H23,"New Sign Required")</f>
        <v>5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5" x14ac:dyDescent="0.25">
      <c r="A25" s="56"/>
      <c r="C25" s="11"/>
      <c r="E25" s="30"/>
      <c r="F25" s="30"/>
      <c r="G25" s="30"/>
    </row>
    <row r="26" spans="1:15" x14ac:dyDescent="0.25">
      <c r="A26" s="56"/>
      <c r="C26" s="11"/>
      <c r="E26" s="30"/>
      <c r="F26" s="30"/>
      <c r="G26" s="30"/>
    </row>
    <row r="27" spans="1:15" x14ac:dyDescent="0.25">
      <c r="A27" s="56"/>
      <c r="C27" s="11"/>
      <c r="E27" s="30"/>
      <c r="F27" s="30"/>
      <c r="G27" s="30"/>
    </row>
    <row r="28" spans="1:15" x14ac:dyDescent="0.25">
      <c r="A28" s="56"/>
      <c r="C28" s="11"/>
      <c r="E28" s="30"/>
      <c r="F28" s="30"/>
      <c r="G28" s="30"/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3"/>
      <c r="G33" s="30"/>
    </row>
    <row r="34" spans="1:7" x14ac:dyDescent="0.25">
      <c r="A34" s="57"/>
      <c r="C34" s="11"/>
      <c r="E34" s="30"/>
      <c r="F34" s="34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1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6"/>
      <c r="C44" s="11"/>
      <c r="E44" s="30"/>
      <c r="F44" s="30"/>
      <c r="G44" s="30"/>
    </row>
    <row r="45" spans="1:7" x14ac:dyDescent="0.25">
      <c r="A45" s="56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6:G22">
    <cfRule type="containsText" dxfId="40" priority="133" operator="containsText" text="New Tag Required">
      <formula>NOT(ISERROR(SEARCH("New Tag Required",G6)))</formula>
    </cfRule>
  </conditionalFormatting>
  <conditionalFormatting sqref="D6 D10:D89">
    <cfRule type="containsText" dxfId="39" priority="132" operator="containsText" text="Yes">
      <formula>NOT(ISERROR(SEARCH("Yes",D6)))</formula>
    </cfRule>
  </conditionalFormatting>
  <conditionalFormatting sqref="H29:H89 H190:H411 H6:H22">
    <cfRule type="containsText" dxfId="38" priority="120" operator="containsText" text="New Sign Required">
      <formula>NOT(ISERROR(SEARCH("New Sign Required",H6)))</formula>
    </cfRule>
  </conditionalFormatting>
  <conditionalFormatting sqref="G29:G89 G6:H22">
    <cfRule type="containsText" dxfId="37" priority="119" operator="containsText" text="Action Required">
      <formula>NOT(ISERROR(SEARCH("Action Required",G6)))</formula>
    </cfRule>
  </conditionalFormatting>
  <conditionalFormatting sqref="H29:H89">
    <cfRule type="containsText" dxfId="36" priority="118" operator="containsText" text="Action Required">
      <formula>NOT(ISERROR(SEARCH("Action Required",H29)))</formula>
    </cfRule>
  </conditionalFormatting>
  <conditionalFormatting sqref="G25:G28">
    <cfRule type="containsText" dxfId="35" priority="60" operator="containsText" text="New Tag Required">
      <formula>NOT(ISERROR(SEARCH("New Tag Required",G25)))</formula>
    </cfRule>
  </conditionalFormatting>
  <conditionalFormatting sqref="H25:H28">
    <cfRule type="containsText" dxfId="34" priority="58" operator="containsText" text="New Sign Required">
      <formula>NOT(ISERROR(SEARCH("New Sign Required",H25)))</formula>
    </cfRule>
  </conditionalFormatting>
  <conditionalFormatting sqref="G25:G28">
    <cfRule type="containsText" dxfId="33" priority="57" operator="containsText" text="Action Required">
      <formula>NOT(ISERROR(SEARCH("Action Required",G25)))</formula>
    </cfRule>
  </conditionalFormatting>
  <conditionalFormatting sqref="H25:H28">
    <cfRule type="containsText" dxfId="32" priority="56" operator="containsText" text="Action Required">
      <formula>NOT(ISERROR(SEARCH("Action Required",H25)))</formula>
    </cfRule>
  </conditionalFormatting>
  <conditionalFormatting sqref="G6:G10">
    <cfRule type="containsText" dxfId="31" priority="55" operator="containsText" text="New Tag Required">
      <formula>NOT(ISERROR(SEARCH("New Tag Required",G6)))</formula>
    </cfRule>
  </conditionalFormatting>
  <conditionalFormatting sqref="D6">
    <cfRule type="containsText" dxfId="30" priority="54" operator="containsText" text="Yes">
      <formula>NOT(ISERROR(SEARCH("Yes",D6)))</formula>
    </cfRule>
  </conditionalFormatting>
  <conditionalFormatting sqref="G6:G10">
    <cfRule type="containsText" dxfId="29" priority="53" operator="containsText" text="Action Required">
      <formula>NOT(ISERROR(SEARCH("Action Required",G6)))</formula>
    </cfRule>
  </conditionalFormatting>
  <conditionalFormatting sqref="D90:D189">
    <cfRule type="containsText" dxfId="28" priority="52" operator="containsText" text="Yes">
      <formula>NOT(ISERROR(SEARCH("Yes",D90)))</formula>
    </cfRule>
  </conditionalFormatting>
  <conditionalFormatting sqref="H90:H189">
    <cfRule type="containsText" dxfId="27" priority="51" operator="containsText" text="New Sign Required">
      <formula>NOT(ISERROR(SEARCH("New Sign Required",H90)))</formula>
    </cfRule>
  </conditionalFormatting>
  <conditionalFormatting sqref="G90:G189">
    <cfRule type="containsText" dxfId="26" priority="50" operator="containsText" text="Action Required">
      <formula>NOT(ISERROR(SEARCH("Action Required",G90)))</formula>
    </cfRule>
  </conditionalFormatting>
  <conditionalFormatting sqref="H90:H189">
    <cfRule type="containsText" dxfId="25" priority="49" operator="containsText" text="Action Required">
      <formula>NOT(ISERROR(SEARCH("Action Required",H90)))</formula>
    </cfRule>
  </conditionalFormatting>
  <conditionalFormatting sqref="J2:N2">
    <cfRule type="cellIs" dxfId="24" priority="26" operator="notEqual">
      <formula>0</formula>
    </cfRule>
  </conditionalFormatting>
  <conditionalFormatting sqref="J6:J21">
    <cfRule type="cellIs" dxfId="23" priority="25" operator="equal">
      <formula>0</formula>
    </cfRule>
  </conditionalFormatting>
  <conditionalFormatting sqref="M6:M21">
    <cfRule type="cellIs" dxfId="22" priority="24" operator="equal">
      <formula>0</formula>
    </cfRule>
  </conditionalFormatting>
  <conditionalFormatting sqref="M6:M21 J6:J21">
    <cfRule type="cellIs" dxfId="21" priority="21" operator="equal">
      <formula>"In Progress"</formula>
    </cfRule>
    <cfRule type="cellIs" dxfId="20" priority="22" operator="equal">
      <formula>"Log Issues"</formula>
    </cfRule>
    <cfRule type="cellIs" dxfId="19" priority="23" operator="equal">
      <formula>"N/A"</formula>
    </cfRule>
  </conditionalFormatting>
  <conditionalFormatting sqref="K6:L14">
    <cfRule type="expression" dxfId="18" priority="20">
      <formula>$J6="Log Issues"</formula>
    </cfRule>
  </conditionalFormatting>
  <conditionalFormatting sqref="N6:N14">
    <cfRule type="expression" dxfId="17" priority="19">
      <formula>$M6="Log Issues"</formula>
    </cfRule>
  </conditionalFormatting>
  <conditionalFormatting sqref="H1:H1048576">
    <cfRule type="containsText" dxfId="16" priority="13" operator="containsText" text="Remove Old Sign">
      <formula>NOT(ISERROR(SEARCH("Remove Old Sign",H1)))</formula>
    </cfRule>
    <cfRule type="containsText" dxfId="15" priority="14" operator="containsText" text="Move Sign to New Location">
      <formula>NOT(ISERROR(SEARCH("Move Sign to New Location",H1)))</formula>
    </cfRule>
  </conditionalFormatting>
  <conditionalFormatting sqref="G1:G1048576">
    <cfRule type="containsText" dxfId="14" priority="12" operator="containsText" text="Remove Old Tag">
      <formula>NOT(ISERROR(SEARCH("Remove Old Tag",G1)))</formula>
    </cfRule>
  </conditionalFormatting>
  <conditionalFormatting sqref="D7:D9">
    <cfRule type="containsText" dxfId="13" priority="11" operator="containsText" text="Yes">
      <formula>NOT(ISERROR(SEARCH("Yes",D7)))</formula>
    </cfRule>
  </conditionalFormatting>
  <conditionalFormatting sqref="D7:D9">
    <cfRule type="containsText" dxfId="12" priority="10" operator="containsText" text="Yes">
      <formula>NOT(ISERROR(SEARCH("Yes",D7)))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Lookup!$A$1:$A$8</xm:f>
          </x14:formula1>
          <xm:sqref>G6 G10:G21</xm:sqref>
        </x14:dataValidation>
        <x14:dataValidation type="list" allowBlank="1" showInputMessage="1" showErrorMessage="1">
          <x14:formula1>
            <xm:f>Lookup!$D$1:$D$10</xm:f>
          </x14:formula1>
          <xm:sqref>H6 H10:H21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17" sqref="C17"/>
    </sheetView>
  </sheetViews>
  <sheetFormatPr defaultColWidth="9.140625" defaultRowHeight="15" x14ac:dyDescent="0.25"/>
  <cols>
    <col min="1" max="1" width="22.42578125" style="48" bestFit="1" customWidth="1"/>
    <col min="2" max="2" width="32.8554687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0034</v>
      </c>
      <c r="C1" s="39"/>
      <c r="D1" s="17" t="s">
        <v>10</v>
      </c>
      <c r="E1" s="40">
        <f>'KD Changes'!G1</f>
        <v>42564</v>
      </c>
    </row>
    <row r="2" spans="1:10" ht="15" customHeight="1" x14ac:dyDescent="0.25">
      <c r="A2" s="43" t="s">
        <v>8</v>
      </c>
      <c r="B2" s="44" t="str">
        <f>VLOOKUP(B1,[1]BuildingList!A:B,2,FALSE)</f>
        <v>Carol Martin Gatton Business &amp; Economics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89</v>
      </c>
      <c r="B6" s="79" t="s">
        <v>90</v>
      </c>
      <c r="C6" s="41" t="s">
        <v>64</v>
      </c>
      <c r="G6" s="29"/>
      <c r="H6" s="29"/>
      <c r="I6" s="41"/>
      <c r="J6" s="41"/>
    </row>
    <row r="7" spans="1:10" x14ac:dyDescent="0.25">
      <c r="A7" s="78" t="s">
        <v>91</v>
      </c>
      <c r="B7" s="79" t="s">
        <v>95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78" t="s">
        <v>92</v>
      </c>
      <c r="B8" s="79" t="s">
        <v>96</v>
      </c>
      <c r="C8" s="41" t="s">
        <v>64</v>
      </c>
      <c r="G8" s="29"/>
      <c r="H8" s="29"/>
      <c r="I8" s="41"/>
      <c r="J8" s="41"/>
    </row>
    <row r="9" spans="1:10" x14ac:dyDescent="0.25">
      <c r="A9" s="78" t="s">
        <v>93</v>
      </c>
      <c r="B9" s="79" t="s">
        <v>97</v>
      </c>
      <c r="C9" s="41" t="s">
        <v>64</v>
      </c>
      <c r="G9" s="29"/>
      <c r="H9" s="29"/>
      <c r="I9" s="41"/>
      <c r="J9" s="41"/>
    </row>
    <row r="10" spans="1:10" x14ac:dyDescent="0.25">
      <c r="A10" s="78" t="s">
        <v>94</v>
      </c>
      <c r="B10" s="79" t="s">
        <v>98</v>
      </c>
      <c r="C10" s="41" t="s">
        <v>64</v>
      </c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Academic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>
        <f>([4]UKBuilding_List!A373)</f>
        <v>1200</v>
      </c>
      <c r="B373" s="3" t="str">
        <f>VLOOKUP(A373,[4]UKBuilding_List!$A$1:$D$376,3,FALSE)</f>
        <v>Electric Substation #1</v>
      </c>
      <c r="C373" s="1"/>
    </row>
    <row r="374" spans="1:3" x14ac:dyDescent="0.25">
      <c r="A374" s="2">
        <f>([4]UKBuilding_List!A374)</f>
        <v>1201</v>
      </c>
      <c r="B374" s="3" t="str">
        <f>VLOOKUP(A374,[4]UKBuilding_List!$A$1:$D$376,3,FALSE)</f>
        <v>Electric Substation #3</v>
      </c>
      <c r="C374" s="1"/>
    </row>
    <row r="375" spans="1:3" x14ac:dyDescent="0.25">
      <c r="A375" s="2" t="str">
        <f>([4]UKBuilding_List!A375)</f>
        <v>8633</v>
      </c>
      <c r="B375" s="3" t="str">
        <f>VLOOKUP(A375,[4]UKBuilding_List!$A$1:$D$376,3,FALSE)</f>
        <v>UK HealthCare Good Samaritan Hospital</v>
      </c>
      <c r="C375" s="1"/>
    </row>
    <row r="376" spans="1:3" x14ac:dyDescent="0.25">
      <c r="A376" s="2" t="str">
        <f>([4]UKBuilding_List!A376)</f>
        <v>9127</v>
      </c>
      <c r="B376" s="3" t="str">
        <f>VLOOKUP(A376,[4]UKBuilding_List!$A$1:$D$376,3,FALSE)</f>
        <v>1101 S. Limestone</v>
      </c>
      <c r="C376" s="1"/>
    </row>
    <row r="377" spans="1:3" x14ac:dyDescent="0.25">
      <c r="A377" s="2">
        <f>([4]UKBuilding_List!A377)</f>
        <v>9813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9853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9854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9861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2016-08-08T13:57:27Z</dcterms:modified>
</cp:coreProperties>
</file>