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22_ForRoofConversion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<sst xmlns="http://schemas.openxmlformats.org/spreadsheetml/2006/main" count="106" uniqueCount="85">
  <si>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</si>
  <si>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</si>
  <si>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</si>
  <si>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</si>
  <si>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</si>
  <si>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</si>
  <si>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</si>
  <si>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</si>
  <si>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</si>
  <si>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</si>
  <si>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</si>
  <si>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</si>
  <si>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</si>
  <si>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</si>
  <si>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</si>
  <si>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</si>
  <si>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</si>
  <si>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</si>
  <si>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</si>
  <si>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</si>
  <si>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</si>
  <si>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</si>
  <si>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</si>
  <si>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</si>
  <si>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</si>
  <si>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</si>
  <si>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</si>
  <si>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</si>
  <si>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</si>
  <si>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</si>
  <si>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</si>
  <si>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</si>
  <si>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</si>
  <si>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</si>
  <si>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</si>
  <si>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</si>
  <si>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</si>
  <si>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</si>
  <si>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</si>
  <si>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</si>
  <si>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</si>
  <si>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</si>
  <si>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</si>
  <si>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</si>
  <si>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</si>
  <si>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</si>
  <si>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</si>
  <si>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</si>
  <si>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</si>
  <si>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</si>
  <si>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</si>
  <si>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</si>
  <si>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</si>
  <si>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</si>
  <si>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</si>
  <si>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</si>
  <si>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</si>
  <si>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</si>
  <si>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</si>
  <si>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</si>
  <si>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</si>
  <si>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</si>
  <si>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</si>
  <si>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</si>
  <si>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</si>
  <si>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</si>
  <si>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</si>
  <si>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</si>
  <si>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</si>
  <si>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</si>
  <si>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</si>
  <si>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</si>
  <si>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</si>
  <si>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</si>
  <si>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</si>
  <si>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0022</t>
  </si>
  <si>
    <t>034A</t>
  </si>
  <si>
    <t>00</t>
  </si>
  <si>
    <t>LX-0022-03-RF0302</t>
  </si>
  <si>
    <t>FINE ARTS GUIGNOL - Roof RF302</t>
  </si>
  <si>
    <t>LX-0022-03-RF0302A</t>
  </si>
  <si>
    <t>LX-0022-03-RF0302B</t>
  </si>
  <si>
    <t>FINE ARTS GUIGNOL - Roof RF302A</t>
  </si>
  <si>
    <t>FINE ARTS GUIGNOL - Roof RF302B</t>
  </si>
  <si>
    <t>this roof has 2 warranties for different sections. Area was split for warranty tracking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</si>
</sst>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  <xf numFmtId="0" fontId="0" fillId="0" borderId="0" xfId="0" applyFont="1" applyAlignment="1" applyProtection="1">
      <alignment horizontal="center" wrapText="1"/>
      <protection locked="0"/>
    </xf>
    <xf numFmtId="0" fontId="0" fillId="0" borderId="20" xfId="0" applyFont="1" applyBorder="1" applyAlignment="1" applyProtection="1">
      <alignment horizontal="center" wrapText="1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>
            <v>9813</v>
          </cell>
          <cell r="B372">
            <v>9813</v>
          </cell>
          <cell r="C372" t="str">
            <v>Child Development Center of the Bluegrass, Inc.</v>
          </cell>
          <cell r="D372" t="str">
            <v>Child Development Center of the Bluegrass, Inc.</v>
          </cell>
        </row>
        <row r="373">
          <cell r="A373" t="str">
            <v>9853</v>
          </cell>
          <cell r="B373">
            <v>9853</v>
          </cell>
          <cell r="C373" t="str">
            <v>Shriners Hospitals for Children Medical Center - Lexington</v>
          </cell>
          <cell r="D373" t="str">
            <v>Shriners Hospitals for Children Medical Center</v>
          </cell>
        </row>
        <row r="374">
          <cell r="A374" t="str">
            <v>9854</v>
          </cell>
          <cell r="B374">
            <v>9854</v>
          </cell>
          <cell r="C374" t="str">
            <v>Anthropology Research Building</v>
          </cell>
          <cell r="D374" t="str">
            <v>Anthropology Research Building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I18" sqref="I18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6" t="s">
        <v>7</v>
      </c>
      <c r="B1" s="77" t="s">
        <v>75</v>
      </c>
      <c r="C1" s="77"/>
      <c r="F1" s="68" t="s">
        <v>10</v>
      </c>
      <c r="G1" s="18">
        <v>42345</v>
      </c>
      <c r="H1" s="32">
        <v>42453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7" t="s">
        <v>8</v>
      </c>
      <c r="B2" s="78" t="str">
        <f>VLOOKUP(B1,BuildingList!A:B,2,FALSE)</f>
        <v>Fine Arts Guignol Building</v>
      </c>
      <c r="C2" s="78"/>
      <c r="F2" s="69" t="s">
        <v>12</v>
      </c>
      <c r="G2" s="22" t="s">
        <v>71</v>
      </c>
      <c r="H2" s="16" t="s">
        <v>74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15" thickTop="1" x14ac:dyDescent="0.3">
      <c r="A6" s="48" t="s">
        <v>76</v>
      </c>
      <c r="B6" s="48" t="s">
        <v>77</v>
      </c>
      <c r="C6" s="42" t="s">
        <v>22</v>
      </c>
      <c r="D6" s="41" t="s">
        <v>5</v>
      </c>
      <c r="E6" s="50">
        <v>933</v>
      </c>
      <c r="F6" s="50">
        <v>923</v>
      </c>
      <c r="G6" s="50" t="s">
        <v>31</v>
      </c>
      <c r="I6" s="42"/>
      <c r="J6" s="59" t="str">
        <f>IF(G6="No Change","N/A",IF(G6="New Tag Required",Lookup!F:F,IF(G6="Remove Old Tag",Lookup!F:F,IF(G6="N/A","N/A",""))))</f>
        <v/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3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3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3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3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3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3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3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3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3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3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3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3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3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4" t="s">
        <v>46</v>
      </c>
      <c r="H34" s="75" t="s">
        <v>47</v>
      </c>
      <c r="J34" s="76" t="s">
        <v>41</v>
      </c>
      <c r="K34" s="10"/>
      <c r="L34" s="10"/>
      <c r="M34" s="76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disablePrompts="1"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D16" sqref="D16"/>
    </sheetView>
  </sheetViews>
  <sheetFormatPr defaultColWidth="9.109375" defaultRowHeight="14.4" x14ac:dyDescent="0.3"/>
  <cols>
    <col min="1" max="1" width="22.44140625" style="48" bestFit="1" customWidth="1"/>
    <col min="2" max="2" width="32.2187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0022</v>
      </c>
      <c r="C1" s="39"/>
      <c r="D1" s="17" t="s">
        <v>10</v>
      </c>
      <c r="E1" s="40">
        <f>'KD Changes'!G1</f>
        <v>42345</v>
      </c>
    </row>
    <row r="2" spans="1:10" ht="15" customHeight="1" x14ac:dyDescent="0.3">
      <c r="A2" s="43" t="s">
        <v>8</v>
      </c>
      <c r="B2" s="44" t="str">
        <f>VLOOKUP(B1,[1]BuildingList!A:B,2,FALSE)</f>
        <v>Fine Arts Guignol Building</v>
      </c>
      <c r="C2" s="45"/>
      <c r="D2" s="46" t="s">
        <v>12</v>
      </c>
      <c r="E2" s="47" t="str">
        <f>'KD Changes'!G2</f>
        <v>Alex Kloentrup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34.799999999999997" customHeight="1" thickTop="1" x14ac:dyDescent="0.3">
      <c r="A6" s="79" t="s">
        <v>78</v>
      </c>
      <c r="B6" s="80" t="s">
        <v>79</v>
      </c>
      <c r="C6" s="41" t="s">
        <v>67</v>
      </c>
      <c r="E6" s="82" t="s">
        <v>84</v>
      </c>
      <c r="G6" s="29"/>
      <c r="H6" s="29"/>
      <c r="I6" s="41"/>
      <c r="J6" s="41"/>
    </row>
    <row r="7" spans="1:10" ht="18.600000000000001" customHeight="1" x14ac:dyDescent="0.3">
      <c r="A7" s="79" t="s">
        <v>80</v>
      </c>
      <c r="B7" s="80" t="s">
        <v>82</v>
      </c>
      <c r="C7" s="41" t="s">
        <v>66</v>
      </c>
      <c r="E7" s="81"/>
      <c r="G7" s="29"/>
      <c r="H7" s="29"/>
      <c r="I7" s="41"/>
      <c r="J7" s="41"/>
    </row>
    <row r="8" spans="1:10" ht="21" customHeight="1" x14ac:dyDescent="0.3">
      <c r="A8" s="79" t="s">
        <v>81</v>
      </c>
      <c r="B8" s="80" t="s">
        <v>83</v>
      </c>
      <c r="C8" s="41" t="s">
        <v>66</v>
      </c>
      <c r="E8" s="81"/>
      <c r="G8" s="29"/>
      <c r="H8" s="29"/>
      <c r="I8" s="41"/>
      <c r="J8" s="41"/>
    </row>
    <row r="9" spans="1:10" x14ac:dyDescent="0.3">
      <c r="A9" s="41"/>
      <c r="B9" s="41"/>
      <c r="G9" s="29"/>
      <c r="H9" s="29"/>
      <c r="I9" s="41"/>
      <c r="J9" s="41"/>
    </row>
    <row r="10" spans="1:10" x14ac:dyDescent="0.3">
      <c r="A10" s="41"/>
      <c r="B10" s="41"/>
      <c r="F10" s="50"/>
      <c r="G10" s="29"/>
      <c r="H10" s="29"/>
    </row>
    <row r="11" spans="1:10" x14ac:dyDescent="0.3">
      <c r="A11" s="41"/>
      <c r="B11" s="41"/>
      <c r="F11" s="50"/>
      <c r="G11" s="29"/>
      <c r="H11" s="29"/>
    </row>
    <row r="12" spans="1:10" x14ac:dyDescent="0.3">
      <c r="A12" s="41"/>
      <c r="B12" s="41"/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mergeCells count="1">
    <mergeCell ref="E6:E8"/>
  </mergeCells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3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3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3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3">
      <c r="A372" s="2">
        <f>([3]UKBuilding_List!A372)</f>
        <v>9813</v>
      </c>
      <c r="B372" s="3" t="str">
        <f>VLOOKUP(A372,[3]UKBuilding_List!$A$1:$D$376,3,FALSE)</f>
        <v>Child Development Center of the Bluegrass, Inc.</v>
      </c>
      <c r="C372" s="1"/>
    </row>
    <row r="373" spans="1:3" x14ac:dyDescent="0.3">
      <c r="A373" s="2" t="str">
        <f>([3]UKBuilding_List!A373)</f>
        <v>9853</v>
      </c>
      <c r="B373" s="3" t="str">
        <f>VLOOKUP(A373,[3]UKBuilding_List!$A$1:$D$376,3,FALSE)</f>
        <v>Shriners Hospitals for Children Medical Center - Lexington</v>
      </c>
      <c r="C373" s="1"/>
    </row>
    <row r="374" spans="1:3" x14ac:dyDescent="0.3">
      <c r="A374" s="2" t="str">
        <f>([3]UKBuilding_List!A374)</f>
        <v>9854</v>
      </c>
      <c r="B374" s="3" t="str">
        <f>VLOOKUP(A374,[3]UKBuilding_List!$A$1:$D$376,3,FALSE)</f>
        <v>Anthropology Research Building</v>
      </c>
      <c r="C374" s="1"/>
    </row>
    <row r="375" spans="1:3" x14ac:dyDescent="0.3">
      <c r="A375" s="2" t="str">
        <f>([3]UKBuilding_List!A375)</f>
        <v>9925</v>
      </c>
      <c r="B375" s="3" t="str">
        <f>VLOOKUP(A375,[3]UKBuilding_List!$A$1:$D$376,3,FALSE)</f>
        <v>Alpha Phi Sorority</v>
      </c>
      <c r="C375" s="1"/>
    </row>
    <row r="376" spans="1:3" x14ac:dyDescent="0.3">
      <c r="A376" s="2" t="str">
        <f>([3]UKBuilding_List!A376)</f>
        <v>9983</v>
      </c>
      <c r="B376" s="3" t="str">
        <f>VLOOKUP(A376,[3]UKBuilding_List!$A$1:$D$376,3,FALSE)</f>
        <v>College of Medicine Building</v>
      </c>
      <c r="C376" s="1"/>
    </row>
    <row r="377" spans="1:3" x14ac:dyDescent="0.3">
      <c r="A377" s="2" t="str">
        <f>([3]UKBuilding_List!A377)</f>
        <v xml:space="preserve"> 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3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2016-04-11T13:42:33Z</dcterms:modified>
</cp:coreProperties>
</file>