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1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Changes'!$A$1:$I$30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6" i="1" l="1"/>
  <c r="J6" i="1"/>
  <c r="M46" i="1"/>
  <c r="J46" i="1"/>
  <c r="J10" i="1" l="1"/>
  <c r="M10" i="1"/>
  <c r="J35" i="1" l="1"/>
  <c r="M35" i="1"/>
  <c r="J36" i="1"/>
  <c r="M36" i="1"/>
  <c r="J37" i="1"/>
  <c r="M37" i="1"/>
  <c r="J38" i="1"/>
  <c r="M38" i="1"/>
  <c r="J39" i="1"/>
  <c r="M39" i="1"/>
  <c r="J40" i="1"/>
  <c r="M40" i="1"/>
  <c r="J41" i="1"/>
  <c r="M41" i="1"/>
  <c r="J42" i="1"/>
  <c r="M42" i="1"/>
  <c r="J43" i="1"/>
  <c r="M43" i="1"/>
  <c r="J44" i="1"/>
  <c r="M44" i="1"/>
  <c r="J45" i="1"/>
  <c r="M45" i="1"/>
  <c r="J47" i="1"/>
  <c r="M47" i="1"/>
  <c r="J48" i="1"/>
  <c r="M48" i="1"/>
  <c r="J49" i="1"/>
  <c r="M49" i="1"/>
  <c r="J50" i="1"/>
  <c r="M50" i="1"/>
  <c r="J51" i="1"/>
  <c r="M51" i="1"/>
  <c r="J52" i="1"/>
  <c r="M52" i="1"/>
  <c r="J53" i="1"/>
  <c r="M53" i="1"/>
  <c r="J54" i="1"/>
  <c r="M54" i="1"/>
  <c r="J55" i="1"/>
  <c r="M55" i="1"/>
  <c r="J56" i="1"/>
  <c r="M56" i="1"/>
  <c r="J57" i="1"/>
  <c r="M57" i="1"/>
  <c r="J58" i="1"/>
  <c r="M58" i="1"/>
  <c r="J59" i="1"/>
  <c r="M59" i="1"/>
  <c r="J60" i="1"/>
  <c r="M60" i="1"/>
  <c r="J61" i="1"/>
  <c r="M61" i="1"/>
  <c r="J62" i="1"/>
  <c r="M62" i="1"/>
  <c r="J63" i="1"/>
  <c r="M63" i="1"/>
  <c r="J64" i="1"/>
  <c r="M64" i="1"/>
  <c r="J65" i="1"/>
  <c r="M65" i="1"/>
  <c r="J66" i="1"/>
  <c r="M66" i="1"/>
  <c r="J67" i="1"/>
  <c r="M67" i="1"/>
  <c r="J68" i="1"/>
  <c r="M68" i="1"/>
  <c r="J69" i="1"/>
  <c r="M69" i="1"/>
  <c r="J70" i="1"/>
  <c r="M70" i="1"/>
  <c r="J71" i="1"/>
  <c r="M71" i="1"/>
  <c r="J72" i="1"/>
  <c r="M72" i="1"/>
  <c r="J73" i="1"/>
  <c r="M73" i="1"/>
  <c r="J74" i="1"/>
  <c r="M74" i="1"/>
  <c r="J75" i="1"/>
  <c r="M75" i="1"/>
  <c r="J76" i="1"/>
  <c r="M76" i="1"/>
  <c r="J77" i="1"/>
  <c r="M77" i="1"/>
  <c r="J78" i="1"/>
  <c r="M78" i="1"/>
  <c r="J79" i="1"/>
  <c r="M79" i="1"/>
  <c r="J80" i="1"/>
  <c r="M80" i="1"/>
  <c r="J81" i="1"/>
  <c r="M81" i="1"/>
  <c r="J82" i="1"/>
  <c r="M82" i="1"/>
  <c r="J83" i="1"/>
  <c r="M83" i="1"/>
  <c r="J84" i="1"/>
  <c r="M84" i="1"/>
  <c r="J85" i="1"/>
  <c r="M85" i="1"/>
  <c r="J86" i="1"/>
  <c r="M86" i="1"/>
  <c r="J87" i="1"/>
  <c r="M87" i="1"/>
  <c r="J88" i="1"/>
  <c r="M88" i="1"/>
  <c r="J89" i="1"/>
  <c r="M89" i="1"/>
  <c r="J90" i="1"/>
  <c r="M90" i="1"/>
  <c r="J91" i="1"/>
  <c r="M91" i="1"/>
  <c r="J92" i="1"/>
  <c r="M92" i="1"/>
  <c r="J93" i="1"/>
  <c r="M93" i="1"/>
  <c r="J7" i="1" l="1"/>
  <c r="E2" i="4" l="1"/>
  <c r="E1" i="4"/>
  <c r="B1" i="4"/>
  <c r="B2" i="4" l="1"/>
  <c r="M8" i="1" l="1"/>
  <c r="M9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H98" i="1" l="1"/>
  <c r="G98" i="1"/>
  <c r="M98" i="1" l="1"/>
  <c r="K2" i="1" s="1"/>
  <c r="J9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<sst xmlns="http://schemas.openxmlformats.org/spreadsheetml/2006/main" count="912" uniqueCount="295">
  <si>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</si>
  <si>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</si>
  <si>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</si>
  <si>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</si>
  <si>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</si>
  <si>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</si>
  <si>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</si>
  <si>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</si>
  <si>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</si>
  <si>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</si>
  <si>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</si>
  <si>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</si>
  <si>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</si>
  <si>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</si>
  <si>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</si>
  <si>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</si>
  <si>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</si>
  <si>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</si>
  <si>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</si>
  <si>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</si>
  <si>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</si>
  <si>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</si>
  <si>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</si>
  <si>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</si>
  <si>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</si>
  <si>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</si>
  <si>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</si>
  <si>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</si>
  <si>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</si>
  <si>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</si>
  <si>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</si>
  <si>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</si>
  <si>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</si>
  <si>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</si>
  <si>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</si>
  <si>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</si>
  <si>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</si>
  <si>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</si>
  <si>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</si>
  <si>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</si>
  <si>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</si>
  <si>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</si>
  <si>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</si>
  <si>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</si>
  <si>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</si>
  <si>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</si>
  <si>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</si>
  <si>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</si>
  <si>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</si>
  <si>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</si>
  <si>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</si>
  <si>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</si>
  <si>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</si>
  <si>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</si>
  <si>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</si>
  <si>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</si>
  <si>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</si>
  <si>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</si>
  <si>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</si>
  <si>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</si>
  <si>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</si>
  <si>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</si>
  <si>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</si>
  <si>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</si>
  <si>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</si>
  <si>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</si>
  <si>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</si>
  <si>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</si>
  <si>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</si>
  <si>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</si>
  <si>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</si>
  <si>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</si>
  <si>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</si>
  <si>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0015</t>
  </si>
  <si>
    <t>100</t>
  </si>
  <si>
    <t>101</t>
  </si>
  <si>
    <t>102</t>
  </si>
  <si>
    <t>103</t>
  </si>
  <si>
    <t>104</t>
  </si>
  <si>
    <t>114</t>
  </si>
  <si>
    <t>115</t>
  </si>
  <si>
    <t>116</t>
  </si>
  <si>
    <t>117</t>
  </si>
  <si>
    <t>118</t>
  </si>
  <si>
    <t>119</t>
  </si>
  <si>
    <t>100B</t>
  </si>
  <si>
    <t>122</t>
  </si>
  <si>
    <t>124</t>
  </si>
  <si>
    <t>124A</t>
  </si>
  <si>
    <t>125</t>
  </si>
  <si>
    <t>130A</t>
  </si>
  <si>
    <t>130B</t>
  </si>
  <si>
    <t>130C</t>
  </si>
  <si>
    <t>100D</t>
  </si>
  <si>
    <t>ST-A</t>
  </si>
  <si>
    <t>ST-B</t>
  </si>
  <si>
    <t>XA101</t>
  </si>
  <si>
    <t>XA102</t>
  </si>
  <si>
    <t>EL-A</t>
  </si>
  <si>
    <t>XA100</t>
  </si>
  <si>
    <t xml:space="preserve">01 </t>
  </si>
  <si>
    <t>01</t>
  </si>
  <si>
    <t>100A</t>
  </si>
  <si>
    <t>200A</t>
  </si>
  <si>
    <t>201A</t>
  </si>
  <si>
    <t>201B</t>
  </si>
  <si>
    <t>206A</t>
  </si>
  <si>
    <t>206B</t>
  </si>
  <si>
    <t>209</t>
  </si>
  <si>
    <t>210</t>
  </si>
  <si>
    <t>211</t>
  </si>
  <si>
    <t>212</t>
  </si>
  <si>
    <t>212A</t>
  </si>
  <si>
    <t>213</t>
  </si>
  <si>
    <t>213A</t>
  </si>
  <si>
    <t>200B</t>
  </si>
  <si>
    <t>200C</t>
  </si>
  <si>
    <t>215</t>
  </si>
  <si>
    <t>218</t>
  </si>
  <si>
    <t>218A</t>
  </si>
  <si>
    <t>219</t>
  </si>
  <si>
    <t>219A</t>
  </si>
  <si>
    <t>220</t>
  </si>
  <si>
    <t>221</t>
  </si>
  <si>
    <t>222</t>
  </si>
  <si>
    <t>223</t>
  </si>
  <si>
    <t>224</t>
  </si>
  <si>
    <t>225</t>
  </si>
  <si>
    <t>226</t>
  </si>
  <si>
    <t>227</t>
  </si>
  <si>
    <t>227A</t>
  </si>
  <si>
    <t>228</t>
  </si>
  <si>
    <t>229</t>
  </si>
  <si>
    <t>230</t>
  </si>
  <si>
    <t>230A</t>
  </si>
  <si>
    <t>231</t>
  </si>
  <si>
    <t>XB200</t>
  </si>
  <si>
    <t>217</t>
  </si>
  <si>
    <t>216</t>
  </si>
  <si>
    <t>02</t>
  </si>
  <si>
    <t xml:space="preserve">Laser Measured </t>
  </si>
  <si>
    <t>100C</t>
  </si>
  <si>
    <t>JES</t>
  </si>
  <si>
    <t>GSF</t>
  </si>
  <si>
    <t>LX-0015-01-0107</t>
  </si>
  <si>
    <t>STURGILL DEVEL BLDG - Room 107</t>
  </si>
  <si>
    <t>LX-0015-01-0114A</t>
  </si>
  <si>
    <t>STURGILL DEVEL BLDG - Room 114A</t>
  </si>
  <si>
    <t>LX-0015-01-100</t>
  </si>
  <si>
    <t>STURGILL DEVEL BLDG - Room 100</t>
  </si>
  <si>
    <t>LX-0015-01-100A</t>
  </si>
  <si>
    <t>STURGILL DEVEL BLDG - Room 100A</t>
  </si>
  <si>
    <t>LX-0015-01-101</t>
  </si>
  <si>
    <t>STURGILL DEVEL BLDG - Room 101</t>
  </si>
  <si>
    <t>LX-0015-01-102</t>
  </si>
  <si>
    <t>STURGILL DEVEL BLDG - Room 102</t>
  </si>
  <si>
    <t>LX-0015-01-104</t>
  </si>
  <si>
    <t>STURGILL DEVEL BLDG - Room 104</t>
  </si>
  <si>
    <t>LX-0015-01-105</t>
  </si>
  <si>
    <t>STURGILL DEVEL BLDG - Room 105</t>
  </si>
  <si>
    <t>LX-0015-01-109</t>
  </si>
  <si>
    <t>STURGILL DEVEL BLDG - Room 109</t>
  </si>
  <si>
    <t>LX-0015-01-110</t>
  </si>
  <si>
    <t>STURGILL DEVEL BLDG - Room 110</t>
  </si>
  <si>
    <t>LX-0015-01-111</t>
  </si>
  <si>
    <t>STURGILL DEVEL BLDG - Room 111</t>
  </si>
  <si>
    <t>LX-0015-01-112</t>
  </si>
  <si>
    <t>STURGILL DEVEL BLDG - Room 112</t>
  </si>
  <si>
    <t>LX-0015-01-113</t>
  </si>
  <si>
    <t>STURGILL DEVEL BLDG - Room 113</t>
  </si>
  <si>
    <t>LX-0015-01-114</t>
  </si>
  <si>
    <t>STURGILL DEVEL BLDG - Room 114</t>
  </si>
  <si>
    <t>LX-0015-01-115</t>
  </si>
  <si>
    <t>STURGILL DEVEL BLDG - Room 115</t>
  </si>
  <si>
    <t>LX-0015-01-116</t>
  </si>
  <si>
    <t>STURGILL DEVEL BLDG - Room 116</t>
  </si>
  <si>
    <t>LX-0015-01-117</t>
  </si>
  <si>
    <t>STURGILL DEVEL BLDG - Room 117</t>
  </si>
  <si>
    <t>LX-0015-01-118</t>
  </si>
  <si>
    <t>STURGILL DEVEL BLDG - Room 118</t>
  </si>
  <si>
    <t>LX-0015-01-119</t>
  </si>
  <si>
    <t>STURGILL DEVEL BLDG - Room 119</t>
  </si>
  <si>
    <t>LX-0015-01-120</t>
  </si>
  <si>
    <t>STURGILL DEVEL BLDG - Room 120</t>
  </si>
  <si>
    <t>LX-0015-01-121</t>
  </si>
  <si>
    <t>STURGILL DEVEL BLDG - Room 121</t>
  </si>
  <si>
    <t>LX-0015-01-122</t>
  </si>
  <si>
    <t>STURGILL DEVEL BLDG - Room 122</t>
  </si>
  <si>
    <t>LX-0015-01-122A</t>
  </si>
  <si>
    <t>STURGILL DEVEL BLDG - Room 122A</t>
  </si>
  <si>
    <t>LX-0015-01-123</t>
  </si>
  <si>
    <t>STURGILL DEVEL BLDG - Room 123</t>
  </si>
  <si>
    <t>LX-0015-01-124</t>
  </si>
  <si>
    <t>STURGILL DEVEL BLDG - Room 124</t>
  </si>
  <si>
    <t>LX-0015-01-125</t>
  </si>
  <si>
    <t>STURGILL DEVEL BLDG - Room 125</t>
  </si>
  <si>
    <t>LX-0015-01-126</t>
  </si>
  <si>
    <t>STURGILL DEVEL BLDG - Room 126</t>
  </si>
  <si>
    <t>LX-0015-01-128</t>
  </si>
  <si>
    <t>STURGILL DEVEL BLDG - Room 128</t>
  </si>
  <si>
    <t>LX-0015-01-129</t>
  </si>
  <si>
    <t>STURGILL DEVEL BLDG - Room 129</t>
  </si>
  <si>
    <t>LX-0015-01-130</t>
  </si>
  <si>
    <t>STURGILL DEVEL BLDG - Room 130</t>
  </si>
  <si>
    <t>LX-0015-01-131</t>
  </si>
  <si>
    <t>STURGILL DEVEL BLDG - Room 131</t>
  </si>
  <si>
    <t>LX-0015-01-133</t>
  </si>
  <si>
    <t>STURGILL DEVEL BLDG - Room 133</t>
  </si>
  <si>
    <t>LX-0015-01-X0100</t>
  </si>
  <si>
    <t>STURGILL DEVEL BLDG - Front porch</t>
  </si>
  <si>
    <t>LX-0015-01-X0101</t>
  </si>
  <si>
    <t>STURGILL DEVEL BLDG - Porch off Room 121</t>
  </si>
  <si>
    <t>LX-0015-01-X0102</t>
  </si>
  <si>
    <t>STURGILL DEVEL BLDG - South exit porch</t>
  </si>
  <si>
    <t>LX-0015-02-0202A1</t>
  </si>
  <si>
    <t>STURGILL DEVEL BLDG - Room 202A1</t>
  </si>
  <si>
    <t>LX-0015-02-0202A2</t>
  </si>
  <si>
    <t>STURGILL DEVEL BLDG - Room 202A2</t>
  </si>
  <si>
    <t>LX-0015-02-0202B</t>
  </si>
  <si>
    <t>STURGILL DEVEL BLDG - Room 202B</t>
  </si>
  <si>
    <t>LX-0015-02-0202C</t>
  </si>
  <si>
    <t>STURGILL DEVEL BLDG - Room 202C</t>
  </si>
  <si>
    <t>LX-0015-02-0205A</t>
  </si>
  <si>
    <t>STURGILL DEVEL BLDG - Room 205A</t>
  </si>
  <si>
    <t>LX-0015-02-0205B</t>
  </si>
  <si>
    <t>STURGILL DEVEL BLDG - Room 205B</t>
  </si>
  <si>
    <t>LX-0015-02-0205C</t>
  </si>
  <si>
    <t>STURGILL DEVEL BLDG - Room 205C</t>
  </si>
  <si>
    <t>LX-0015-02-0205D</t>
  </si>
  <si>
    <t>STURGILL DEVEL BLDG - Room 205D</t>
  </si>
  <si>
    <t>LX-0015-02-0205E</t>
  </si>
  <si>
    <t>STURGILL DEVEL BLDG - Room 205E</t>
  </si>
  <si>
    <t>LX-0015-02-200</t>
  </si>
  <si>
    <t>STURGILL DEVEL BLDG - Room 200</t>
  </si>
  <si>
    <t>LX-0015-02-202</t>
  </si>
  <si>
    <t>STURGILL DEVEL BLDG - Room 202</t>
  </si>
  <si>
    <t>LX-0015-02-202A</t>
  </si>
  <si>
    <t>STURGILL DEVEL BLDG - Room 202A</t>
  </si>
  <si>
    <t>LX-0015-02-203</t>
  </si>
  <si>
    <t>STURGILL DEVEL BLDG - Room 203</t>
  </si>
  <si>
    <t>LX-0015-02-204</t>
  </si>
  <si>
    <t>STURGILL DEVEL BLDG - Room 204</t>
  </si>
  <si>
    <t>LX-0015-02-205</t>
  </si>
  <si>
    <t>STURGILL DEVEL BLDG - Room 205</t>
  </si>
  <si>
    <t>LX-0015-02-207</t>
  </si>
  <si>
    <t>STURGILL DEVEL BLDG - Room 207</t>
  </si>
  <si>
    <t>LX-0015-02-208</t>
  </si>
  <si>
    <t>STURGILL DEVEL BLDG - Room 208</t>
  </si>
  <si>
    <t>LX-0015-02-209</t>
  </si>
  <si>
    <t>STURGILL DEVEL BLDG - Room 209</t>
  </si>
  <si>
    <t>LX-0015-02-210</t>
  </si>
  <si>
    <t>STURGILL DEVEL BLDG - Room 210</t>
  </si>
  <si>
    <t>LX-0015-02-211</t>
  </si>
  <si>
    <t>STURGILL DEVEL BLDG - Room 211</t>
  </si>
  <si>
    <t>LX-0015-02-212</t>
  </si>
  <si>
    <t>STURGILL DEVEL BLDG - Room 212</t>
  </si>
  <si>
    <t>LX-0015-02-213</t>
  </si>
  <si>
    <t>STURGILL DEVEL BLDG - Room 213</t>
  </si>
  <si>
    <t>LX-0015-02-214</t>
  </si>
  <si>
    <t>STURGILL DEVEL BLDG - Room 214</t>
  </si>
  <si>
    <t>LX-0015-02-215</t>
  </si>
  <si>
    <t>STURGILL DEVEL BLDG - Room 215</t>
  </si>
  <si>
    <t>LX-0015-02-216</t>
  </si>
  <si>
    <t>STURGILL DEVEL BLDG - Room 216</t>
  </si>
  <si>
    <t>LX-0015-02-217</t>
  </si>
  <si>
    <t>STURGILL DEVEL BLDG - Room 217</t>
  </si>
  <si>
    <t>LX-0015-02-218</t>
  </si>
  <si>
    <t>STURGILL DEVEL BLDG - Room 218</t>
  </si>
  <si>
    <t>LX-0015-02-219</t>
  </si>
  <si>
    <t>STURGILL DEVEL BLDG - Room 219</t>
  </si>
  <si>
    <t>LX-0015-02-220</t>
  </si>
  <si>
    <t>STURGILL DEVEL BLDG - Room 220</t>
  </si>
  <si>
    <t>LX-0015-02-223</t>
  </si>
  <si>
    <t>STURGILL DEVEL BLDG - Room 223</t>
  </si>
  <si>
    <t>LX-0015-02-224</t>
  </si>
  <si>
    <t>STURGILL DEVEL BLDG - Room 224</t>
  </si>
  <si>
    <t>LX-0015-02-225</t>
  </si>
  <si>
    <t>STURGILL DEVEL BLDG - Room 225</t>
  </si>
  <si>
    <t>LX-0015-02-226</t>
  </si>
  <si>
    <t>STURGILL DEVEL BLDG - Room 226</t>
  </si>
  <si>
    <t>LX-0015-02-227</t>
  </si>
  <si>
    <t>STURGILL DEVEL BLDG - Room 227</t>
  </si>
  <si>
    <t>LX-0015-02-228</t>
  </si>
  <si>
    <t>STURGILL DEVEL BLDG - Room 228</t>
  </si>
  <si>
    <t>LX-0015-02-229</t>
  </si>
  <si>
    <t>STURGILL DEVEL BLDG - Room 229</t>
  </si>
  <si>
    <t>LX-0015-02-230</t>
  </si>
  <si>
    <t>STURGILL DEVEL BLDG - Room 230</t>
  </si>
  <si>
    <t>LX-0015-02-231</t>
  </si>
  <si>
    <t>STURGILL DEVEL BLDG - Room 231</t>
  </si>
  <si>
    <t>LX-0015-02-231A</t>
  </si>
  <si>
    <t>STURGILL DEVEL BLDG - Room 231A</t>
  </si>
  <si>
    <t>LX-0015-02-0219A</t>
  </si>
  <si>
    <t>DO NOT USE</t>
  </si>
  <si>
    <r>
      <t xml:space="preserve">NOTE: All rooms are listed for clarity.  Most rooms have a square footage correction due to laser measuring.  </t>
    </r>
    <r>
      <rPr>
        <sz val="11"/>
        <color rgb="FFFF0000"/>
        <rFont val="Calibri"/>
        <family val="2"/>
        <scheme val="minor"/>
      </rPr>
      <t>NEW Total GSF = 11,314.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</si>
</sst>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quotePrefix="1" applyFont="1" applyProtection="1">
      <protection locked="0"/>
    </xf>
    <xf numFmtId="0" fontId="18" fillId="0" borderId="0" xfId="43" quotePrefix="1" applyFont="1" applyAlignment="1" applyProtection="1">
      <alignment horizontal="left"/>
      <protection locked="0"/>
    </xf>
    <xf numFmtId="49" fontId="0" fillId="0" borderId="0" xfId="0" quotePrefix="1" applyNumberFormat="1" applyFont="1" applyProtection="1">
      <protection locked="0"/>
    </xf>
    <xf numFmtId="49" fontId="0" fillId="38" borderId="0" xfId="0" applyNumberFormat="1" applyFont="1" applyFill="1" applyProtection="1">
      <protection locked="0"/>
    </xf>
    <xf numFmtId="49" fontId="0" fillId="38" borderId="0" xfId="0" quotePrefix="1" applyNumberFormat="1" applyFont="1" applyFill="1" applyProtection="1">
      <protection locked="0"/>
    </xf>
    <xf numFmtId="0" fontId="0" fillId="38" borderId="0" xfId="0" applyFont="1" applyFill="1" applyAlignment="1" applyProtection="1">
      <alignment wrapText="1"/>
      <protection locked="0"/>
    </xf>
    <xf numFmtId="49" fontId="0" fillId="39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0" borderId="20" xfId="0" applyNumberFormat="1" applyFont="1" applyBorder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680/DRAFT_KDU_0680_2017113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F1" t="str">
            <v>Requested</v>
          </cell>
        </row>
        <row r="2">
          <cell r="F2" t="str">
            <v>Awaiting Installation</v>
          </cell>
        </row>
        <row r="3">
          <cell r="F3" t="str">
            <v>Installed</v>
          </cell>
        </row>
        <row r="4">
          <cell r="F4" t="str">
            <v>Removed</v>
          </cell>
        </row>
        <row r="5">
          <cell r="F5">
            <v>0</v>
          </cell>
        </row>
        <row r="20">
          <cell r="F20"/>
        </row>
        <row r="21">
          <cell r="F21"/>
        </row>
        <row r="22">
          <cell r="F22"/>
        </row>
        <row r="23">
          <cell r="F23"/>
        </row>
        <row r="24">
          <cell r="F24"/>
        </row>
        <row r="25">
          <cell r="F25"/>
        </row>
        <row r="26">
          <cell r="F26"/>
        </row>
        <row r="27">
          <cell r="F27"/>
        </row>
        <row r="28">
          <cell r="F28"/>
        </row>
        <row r="29">
          <cell r="F29"/>
        </row>
        <row r="30">
          <cell r="F30"/>
        </row>
        <row r="31">
          <cell r="F31"/>
        </row>
        <row r="32">
          <cell r="F32"/>
        </row>
        <row r="33">
          <cell r="F33"/>
        </row>
        <row r="34">
          <cell r="F34"/>
        </row>
        <row r="35">
          <cell r="F35"/>
        </row>
        <row r="36">
          <cell r="F36"/>
        </row>
        <row r="37">
          <cell r="F37"/>
        </row>
        <row r="38">
          <cell r="F38"/>
        </row>
        <row r="39">
          <cell r="F39"/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0690</v>
          </cell>
          <cell r="B354">
            <v>690</v>
          </cell>
          <cell r="C354" t="str">
            <v>441 Rose Ln</v>
          </cell>
          <cell r="D354" t="str">
            <v>441 Rose Ln</v>
          </cell>
        </row>
        <row r="355">
          <cell r="A355" t="str">
            <v>0694</v>
          </cell>
          <cell r="B355">
            <v>694</v>
          </cell>
          <cell r="C355" t="str">
            <v>112 Conn Terrace</v>
          </cell>
          <cell r="D355" t="str">
            <v>112 Conn Terrace</v>
          </cell>
        </row>
        <row r="356">
          <cell r="A356" t="str">
            <v>0695</v>
          </cell>
          <cell r="B356">
            <v>695</v>
          </cell>
          <cell r="C356" t="str">
            <v>Blue Lot Bus Shelter</v>
          </cell>
          <cell r="D356" t="str">
            <v>Blue Lot Bus Shelter</v>
          </cell>
        </row>
        <row r="357">
          <cell r="A357" t="str">
            <v>0698</v>
          </cell>
          <cell r="B357">
            <v>698</v>
          </cell>
          <cell r="C357" t="str">
            <v>University Inn #1</v>
          </cell>
          <cell r="D357" t="str">
            <v>University Inn #1</v>
          </cell>
        </row>
        <row r="358">
          <cell r="A358" t="str">
            <v>0699</v>
          </cell>
          <cell r="B358">
            <v>699</v>
          </cell>
          <cell r="C358" t="str">
            <v>University Inn #2</v>
          </cell>
          <cell r="D358" t="str">
            <v>University Inn #2</v>
          </cell>
        </row>
        <row r="359">
          <cell r="A359" t="str">
            <v>0702</v>
          </cell>
          <cell r="B359">
            <v>702</v>
          </cell>
          <cell r="C359" t="str">
            <v>Soccer Support Building</v>
          </cell>
          <cell r="D359" t="str">
            <v>Soccer Support Building</v>
          </cell>
        </row>
        <row r="360">
          <cell r="A360" t="str">
            <v>0703</v>
          </cell>
          <cell r="B360">
            <v>703</v>
          </cell>
          <cell r="C360" t="str">
            <v>Senior Center</v>
          </cell>
          <cell r="D360" t="str">
            <v>Senior Center</v>
          </cell>
        </row>
        <row r="361">
          <cell r="A361" t="str">
            <v>0705</v>
          </cell>
          <cell r="B361">
            <v>705</v>
          </cell>
          <cell r="C361" t="str">
            <v>131 Virginia Ave</v>
          </cell>
          <cell r="D361" t="str">
            <v>131 Virginia Ave</v>
          </cell>
        </row>
        <row r="362">
          <cell r="A362" t="str">
            <v>0706</v>
          </cell>
          <cell r="B362">
            <v>706</v>
          </cell>
          <cell r="C362" t="str">
            <v>662 Maxwelton Ct</v>
          </cell>
          <cell r="D362" t="str">
            <v>662 Maxwelton Ct</v>
          </cell>
        </row>
        <row r="363">
          <cell r="A363" t="str">
            <v>0708</v>
          </cell>
          <cell r="B363">
            <v>708</v>
          </cell>
          <cell r="C363" t="str">
            <v>Kiln Enclosure Building</v>
          </cell>
          <cell r="D363" t="str">
            <v>Kiln Enclosure Building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9875</v>
          </cell>
          <cell r="B375" t="str">
            <v>9875</v>
          </cell>
          <cell r="C375" t="str">
            <v>Vaughan Warehouse and Office</v>
          </cell>
          <cell r="D375" t="str">
            <v>Vaughan Warehouse and Office</v>
          </cell>
        </row>
        <row r="376">
          <cell r="A376" t="str">
            <v>9876</v>
          </cell>
          <cell r="B376" t="str">
            <v>9876</v>
          </cell>
          <cell r="C376" t="str">
            <v>Vaughan Warehouse #1</v>
          </cell>
          <cell r="D376" t="str">
            <v>Vaughan Warehouse #1</v>
          </cell>
        </row>
        <row r="377">
          <cell r="A377" t="str">
            <v>9877</v>
          </cell>
        </row>
        <row r="378">
          <cell r="A378" t="str">
            <v>9878</v>
          </cell>
        </row>
        <row r="379">
          <cell r="A379" t="str">
            <v>9879</v>
          </cell>
        </row>
        <row r="380">
          <cell r="A380" t="str">
            <v>9881</v>
          </cell>
        </row>
        <row r="381">
          <cell r="A381" t="str">
            <v>9882</v>
          </cell>
        </row>
        <row r="382">
          <cell r="A382" t="str">
            <v>9925</v>
          </cell>
        </row>
        <row r="383">
          <cell r="A383" t="str">
            <v>9983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4"/>
  <sheetViews>
    <sheetView tabSelected="1" zoomScale="90" zoomScaleNormal="90" workbookViewId="0">
      <selection activeCell="P10" sqref="P10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83" t="s">
        <v>73</v>
      </c>
      <c r="C1" s="83"/>
      <c r="F1" s="66" t="s">
        <v>10</v>
      </c>
      <c r="G1" s="18">
        <v>43070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84" t="str">
        <f>VLOOKUP(B1,BuildingList!A:B,2,FALSE)</f>
        <v>William B. Sturgill Development Building</v>
      </c>
      <c r="C2" s="84"/>
      <c r="F2" s="67" t="s">
        <v>12</v>
      </c>
      <c r="G2" s="22" t="s">
        <v>70</v>
      </c>
      <c r="H2" s="16" t="s">
        <v>142</v>
      </c>
      <c r="J2" s="15">
        <f>G98-J98</f>
        <v>0</v>
      </c>
      <c r="K2" s="15">
        <f>H98-M98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A4" s="85" t="s">
        <v>294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ht="15.75" thickTop="1" x14ac:dyDescent="0.25">
      <c r="A6" s="78" t="s">
        <v>143</v>
      </c>
      <c r="B6" s="79" t="s">
        <v>101</v>
      </c>
      <c r="C6" s="80" t="s">
        <v>71</v>
      </c>
      <c r="D6" s="16" t="s">
        <v>5</v>
      </c>
      <c r="E6" s="30">
        <v>5726</v>
      </c>
      <c r="F6" s="30">
        <v>5742</v>
      </c>
      <c r="G6" s="30" t="s">
        <v>2</v>
      </c>
      <c r="H6" s="30" t="s">
        <v>2</v>
      </c>
      <c r="I6" s="42" t="s">
        <v>140</v>
      </c>
      <c r="J6" s="10" t="str">
        <f>IF(G6="No Change","N/A",IF(G6="New Tag Required",[2]Lookup!F:F,IF(G6="Remove Old Tag",[2]Lookup!F:F,IF(G6="N/A","N/A",""))))</f>
        <v>N/A</v>
      </c>
      <c r="K6" s="32"/>
      <c r="M6" s="10" t="str">
        <f>IF(H6="No Change","N/A",IF(H6="New Tag Required",[2]Lookup!F:F,IF(H6="Remove Old Sign",[2]Lookup!F:F,IF(H6="N/A","N/A",""))))</f>
        <v>N/A</v>
      </c>
      <c r="N6" s="32"/>
    </row>
    <row r="7" spans="1:16" s="41" customFormat="1" x14ac:dyDescent="0.25">
      <c r="A7" s="48" t="s">
        <v>74</v>
      </c>
      <c r="B7" s="48" t="s">
        <v>100</v>
      </c>
      <c r="C7" s="42" t="s">
        <v>71</v>
      </c>
      <c r="D7" s="41" t="s">
        <v>5</v>
      </c>
      <c r="E7" s="50">
        <v>162</v>
      </c>
      <c r="F7" s="50">
        <v>180</v>
      </c>
      <c r="G7" s="50" t="s">
        <v>2</v>
      </c>
      <c r="H7" s="50" t="s">
        <v>2</v>
      </c>
      <c r="I7" s="42" t="s">
        <v>140</v>
      </c>
      <c r="J7" s="57" t="str">
        <f>IF(G7="No Change","N/A",IF(G7="New Tag Required",Lookup!F:F,IF(G7="Remove Old Tag",Lookup!F:F,IF(G7="N/A","N/A",""))))</f>
        <v>N/A</v>
      </c>
      <c r="K7" s="58"/>
      <c r="L7" s="48"/>
      <c r="M7" s="57" t="str">
        <f>IF(H7="No Change","N/A",IF(H7="New Tag Required",Lookup!F:F,IF(H7="Remove Old Sign",Lookup!F:F,IF(H7="N/A","N/A",""))))</f>
        <v>N/A</v>
      </c>
      <c r="N7" s="58"/>
      <c r="O7" s="57"/>
    </row>
    <row r="8" spans="1:16" s="41" customFormat="1" x14ac:dyDescent="0.25">
      <c r="A8" s="41" t="s">
        <v>102</v>
      </c>
      <c r="B8" s="48" t="s">
        <v>101</v>
      </c>
      <c r="C8" s="42" t="s">
        <v>71</v>
      </c>
      <c r="D8" s="41" t="s">
        <v>5</v>
      </c>
      <c r="E8" s="50">
        <v>470</v>
      </c>
      <c r="F8" s="50">
        <v>462</v>
      </c>
      <c r="G8" s="50" t="s">
        <v>2</v>
      </c>
      <c r="H8" s="50" t="s">
        <v>2</v>
      </c>
      <c r="I8" s="42" t="s">
        <v>140</v>
      </c>
      <c r="J8" s="57" t="str">
        <f>IF(G8="No Change","N/A",IF(G8="New Tag Required",Lookup!F:F,IF(G8="Remove Old Tag",Lookup!F:F,IF(G8="N/A","N/A",""))))</f>
        <v>N/A</v>
      </c>
      <c r="K8" s="58"/>
      <c r="L8" s="48"/>
      <c r="M8" s="57" t="str">
        <f>IF(H8="No Change","N/A",IF(H8="New Tag Required",Lookup!F:F,IF(H8="Remove Old Sign",Lookup!F:F,IF(H8="N/A","N/A",""))))</f>
        <v>N/A</v>
      </c>
      <c r="N8" s="58"/>
      <c r="O8" s="57"/>
    </row>
    <row r="9" spans="1:16" s="41" customFormat="1" ht="15" customHeight="1" x14ac:dyDescent="0.25">
      <c r="A9" s="41" t="s">
        <v>85</v>
      </c>
      <c r="B9" s="48" t="s">
        <v>101</v>
      </c>
      <c r="C9" s="42" t="s">
        <v>71</v>
      </c>
      <c r="D9" s="41" t="s">
        <v>5</v>
      </c>
      <c r="E9" s="50">
        <v>217</v>
      </c>
      <c r="F9" s="50">
        <v>214</v>
      </c>
      <c r="G9" s="50" t="s">
        <v>2</v>
      </c>
      <c r="H9" s="50" t="s">
        <v>2</v>
      </c>
      <c r="I9" s="42" t="s">
        <v>140</v>
      </c>
      <c r="J9" s="57" t="str">
        <f>IF(G9="No Change","N/A",IF(G9="New Tag Required",Lookup!F:F,IF(G9="Remove Old Tag",Lookup!F:F,IF(G9="N/A","N/A",""))))</f>
        <v>N/A</v>
      </c>
      <c r="K9" s="58"/>
      <c r="L9" s="48"/>
      <c r="M9" s="57" t="str">
        <f>IF(H9="No Change","N/A",IF(H9="New Tag Required",Lookup!F:F,IF(H9="Remove Old Sign",Lookup!F:F,IF(H9="N/A","N/A",""))))</f>
        <v>N/A</v>
      </c>
      <c r="N9" s="58"/>
      <c r="O9" s="57"/>
    </row>
    <row r="10" spans="1:16" s="41" customFormat="1" ht="15" customHeight="1" x14ac:dyDescent="0.25">
      <c r="A10" s="41" t="s">
        <v>141</v>
      </c>
      <c r="B10" s="77" t="s">
        <v>101</v>
      </c>
      <c r="C10" s="42" t="s">
        <v>71</v>
      </c>
      <c r="D10" s="41" t="s">
        <v>5</v>
      </c>
      <c r="E10" s="50">
        <v>118</v>
      </c>
      <c r="F10" s="50">
        <v>116</v>
      </c>
      <c r="G10" s="50" t="s">
        <v>2</v>
      </c>
      <c r="H10" s="50" t="s">
        <v>2</v>
      </c>
      <c r="I10" s="42" t="s">
        <v>140</v>
      </c>
      <c r="J10" s="57" t="str">
        <f>IF(G10="No Change","N/A",IF(G10="New Tag Required",Lookup!F:F,IF(G10="Remove Old Tag",Lookup!F:F,IF(G10="N/A","N/A",""))))</f>
        <v>N/A</v>
      </c>
      <c r="K10" s="58"/>
      <c r="L10" s="48"/>
      <c r="M10" s="57" t="str">
        <f>IF(H10="No Change","N/A",IF(H10="New Tag Required",Lookup!F:F,IF(H10="Remove Old Sign",Lookup!F:F,IF(H10="N/A","N/A",""))))</f>
        <v>N/A</v>
      </c>
      <c r="N10" s="58"/>
      <c r="O10" s="57"/>
    </row>
    <row r="11" spans="1:16" s="41" customFormat="1" x14ac:dyDescent="0.25">
      <c r="A11" s="41" t="s">
        <v>93</v>
      </c>
      <c r="B11" s="48" t="s">
        <v>101</v>
      </c>
      <c r="C11" s="42" t="s">
        <v>71</v>
      </c>
      <c r="D11" s="41" t="s">
        <v>5</v>
      </c>
      <c r="E11" s="60">
        <v>91</v>
      </c>
      <c r="F11" s="60">
        <v>77</v>
      </c>
      <c r="G11" s="50" t="s">
        <v>2</v>
      </c>
      <c r="H11" s="50" t="s">
        <v>2</v>
      </c>
      <c r="I11" s="42" t="s">
        <v>140</v>
      </c>
      <c r="J11" s="57" t="str">
        <f>IF(G11="No Change","N/A",IF(G11="New Tag Required",Lookup!F:F,IF(G11="Remove Old Tag",Lookup!F:F,IF(G11="N/A","N/A",""))))</f>
        <v>N/A</v>
      </c>
      <c r="K11" s="58"/>
      <c r="L11" s="59"/>
      <c r="M11" s="57" t="str">
        <f>IF(H11="No Change","N/A",IF(H11="New Tag Required",Lookup!F:F,IF(H11="Remove Old Sign",Lookup!F:F,IF(H11="N/A","N/A",""))))</f>
        <v>N/A</v>
      </c>
      <c r="N11" s="58"/>
      <c r="O11" s="57"/>
    </row>
    <row r="12" spans="1:16" s="41" customFormat="1" x14ac:dyDescent="0.25">
      <c r="A12" s="48" t="s">
        <v>75</v>
      </c>
      <c r="B12" s="48" t="s">
        <v>101</v>
      </c>
      <c r="C12" s="42" t="s">
        <v>71</v>
      </c>
      <c r="D12" s="41" t="s">
        <v>5</v>
      </c>
      <c r="E12" s="50">
        <v>248</v>
      </c>
      <c r="F12" s="50">
        <v>245</v>
      </c>
      <c r="G12" s="50" t="s">
        <v>2</v>
      </c>
      <c r="H12" s="50" t="s">
        <v>2</v>
      </c>
      <c r="I12" s="42" t="s">
        <v>140</v>
      </c>
      <c r="J12" s="57" t="str">
        <f>IF(G12="No Change","N/A",IF(G12="New Tag Required",Lookup!F:F,IF(G12="Remove Old Tag",Lookup!F:F,IF(G12="N/A","N/A",""))))</f>
        <v>N/A</v>
      </c>
      <c r="K12" s="58"/>
      <c r="L12" s="59"/>
      <c r="M12" s="57" t="str">
        <f>IF(H12="No Change","N/A",IF(H12="New Tag Required",Lookup!F:F,IF(H12="Remove Old Sign",Lookup!F:F,IF(H12="N/A","N/A",""))))</f>
        <v>N/A</v>
      </c>
      <c r="N12" s="58"/>
      <c r="O12" s="57"/>
    </row>
    <row r="13" spans="1:16" s="41" customFormat="1" x14ac:dyDescent="0.25">
      <c r="A13" s="48" t="s">
        <v>76</v>
      </c>
      <c r="B13" s="48" t="s">
        <v>101</v>
      </c>
      <c r="C13" s="42" t="s">
        <v>71</v>
      </c>
      <c r="D13" s="41" t="s">
        <v>5</v>
      </c>
      <c r="E13" s="50">
        <v>155</v>
      </c>
      <c r="F13" s="50">
        <v>158</v>
      </c>
      <c r="G13" s="50" t="s">
        <v>2</v>
      </c>
      <c r="H13" s="50" t="s">
        <v>2</v>
      </c>
      <c r="I13" s="42" t="s">
        <v>140</v>
      </c>
      <c r="J13" s="57" t="str">
        <f>IF(G13="No Change","N/A",IF(G13="New Tag Required",Lookup!F:F,IF(G13="Remove Old Tag",Lookup!F:F,IF(G13="N/A","N/A",""))))</f>
        <v>N/A</v>
      </c>
      <c r="K13" s="58"/>
      <c r="L13" s="61"/>
      <c r="M13" s="57" t="str">
        <f>IF(H13="No Change","N/A",IF(H13="New Tag Required",Lookup!F:F,IF(H13="Remove Old Sign",Lookup!F:F,IF(H13="N/A","N/A",""))))</f>
        <v>N/A</v>
      </c>
      <c r="N13" s="58"/>
      <c r="O13" s="57"/>
    </row>
    <row r="14" spans="1:16" s="41" customFormat="1" x14ac:dyDescent="0.25">
      <c r="A14" s="59" t="s">
        <v>77</v>
      </c>
      <c r="B14" s="48" t="s">
        <v>101</v>
      </c>
      <c r="C14" s="42" t="s">
        <v>71</v>
      </c>
      <c r="D14" s="41" t="s">
        <v>5</v>
      </c>
      <c r="E14" s="50">
        <v>170</v>
      </c>
      <c r="F14" s="50">
        <v>157</v>
      </c>
      <c r="G14" s="50" t="s">
        <v>2</v>
      </c>
      <c r="H14" s="50" t="s">
        <v>2</v>
      </c>
      <c r="I14" s="42" t="s">
        <v>140</v>
      </c>
      <c r="J14" s="57" t="str">
        <f>IF(G14="No Change","N/A",IF(G14="New Tag Required",Lookup!F:F,IF(G14="Remove Old Tag",Lookup!F:F,IF(G14="N/A","N/A",""))))</f>
        <v>N/A</v>
      </c>
      <c r="K14" s="58"/>
      <c r="L14" s="61"/>
      <c r="M14" s="57" t="str">
        <f>IF(H14="No Change","N/A",IF(H14="New Tag Required",Lookup!F:F,IF(H14="Remove Old Sign",Lookup!F:F,IF(H14="N/A","N/A",""))))</f>
        <v>N/A</v>
      </c>
      <c r="N14" s="58"/>
      <c r="O14" s="57"/>
    </row>
    <row r="15" spans="1:16" s="41" customFormat="1" x14ac:dyDescent="0.25">
      <c r="A15" s="59" t="s">
        <v>78</v>
      </c>
      <c r="B15" s="48" t="s">
        <v>101</v>
      </c>
      <c r="C15" s="42" t="s">
        <v>71</v>
      </c>
      <c r="D15" s="41" t="s">
        <v>5</v>
      </c>
      <c r="E15" s="50">
        <v>154</v>
      </c>
      <c r="F15" s="50">
        <v>153</v>
      </c>
      <c r="G15" s="50" t="s">
        <v>2</v>
      </c>
      <c r="H15" s="50" t="s">
        <v>2</v>
      </c>
      <c r="I15" s="42" t="s">
        <v>140</v>
      </c>
      <c r="J15" s="57" t="str">
        <f>IF(G15="No Change","N/A",IF(G15="New Tag Required",Lookup!F:F,IF(G15="Remove Old Tag",Lookup!F:F,IF(G15="N/A","N/A",""))))</f>
        <v>N/A</v>
      </c>
      <c r="K15" s="58"/>
      <c r="L15" s="61"/>
      <c r="M15" s="57" t="str">
        <f>IF(H15="No Change","N/A",IF(H15="New Tag Required",Lookup!F:F,IF(H15="Remove Old Sign",Lookup!F:F,IF(H15="N/A","N/A",""))))</f>
        <v>N/A</v>
      </c>
      <c r="N15" s="58"/>
      <c r="O15" s="57"/>
    </row>
    <row r="16" spans="1:16" s="41" customFormat="1" x14ac:dyDescent="0.25">
      <c r="A16" s="61">
        <v>106</v>
      </c>
      <c r="B16" s="48" t="s">
        <v>101</v>
      </c>
      <c r="C16" s="42" t="s">
        <v>71</v>
      </c>
      <c r="D16" s="41" t="s">
        <v>5</v>
      </c>
      <c r="E16" s="50">
        <v>290</v>
      </c>
      <c r="F16" s="50">
        <v>288</v>
      </c>
      <c r="G16" s="50" t="s">
        <v>2</v>
      </c>
      <c r="H16" s="50" t="s">
        <v>2</v>
      </c>
      <c r="I16" s="42" t="s">
        <v>140</v>
      </c>
      <c r="J16" s="57" t="str">
        <f>IF(G16="No Change","N/A",IF(G16="New Tag Required",Lookup!F:F,IF(G16="Remove Old Tag",Lookup!F:F,IF(G16="N/A","N/A",""))))</f>
        <v>N/A</v>
      </c>
      <c r="K16" s="58"/>
      <c r="L16" s="61"/>
      <c r="M16" s="57" t="str">
        <f>IF(H16="No Change","N/A",IF(H16="New Tag Required",Lookup!F:F,IF(H16="Remove Old Sign",Lookup!F:F,IF(H16="N/A","N/A",""))))</f>
        <v>N/A</v>
      </c>
      <c r="N16" s="58"/>
      <c r="O16" s="57"/>
    </row>
    <row r="17" spans="1:15" s="41" customFormat="1" x14ac:dyDescent="0.25">
      <c r="A17" s="61">
        <v>108</v>
      </c>
      <c r="B17" s="48" t="s">
        <v>101</v>
      </c>
      <c r="C17" s="42" t="s">
        <v>30</v>
      </c>
      <c r="D17" s="41" t="s">
        <v>6</v>
      </c>
      <c r="E17" s="50">
        <v>113</v>
      </c>
      <c r="F17" s="50">
        <v>113</v>
      </c>
      <c r="G17" s="50" t="s">
        <v>2</v>
      </c>
      <c r="H17" s="50" t="s">
        <v>2</v>
      </c>
      <c r="I17" s="42" t="s">
        <v>140</v>
      </c>
      <c r="J17" s="57" t="str">
        <f>IF(G17="No Change","N/A",IF(G17="New Tag Required",Lookup!F:F,IF(G17="Remove Old Tag",Lookup!F:F,IF(G17="N/A","N/A",""))))</f>
        <v>N/A</v>
      </c>
      <c r="K17" s="58"/>
      <c r="L17" s="57"/>
      <c r="M17" s="57" t="str">
        <f>IF(H17="No Change","N/A",IF(H17="New Tag Required",Lookup!F:F,IF(H17="Remove Old Sign",Lookup!F:F,IF(H17="N/A","N/A",""))))</f>
        <v>N/A</v>
      </c>
      <c r="N17" s="58"/>
      <c r="O17" s="57"/>
    </row>
    <row r="18" spans="1:15" s="41" customFormat="1" x14ac:dyDescent="0.25">
      <c r="A18" s="61">
        <v>109</v>
      </c>
      <c r="B18" s="48" t="s">
        <v>101</v>
      </c>
      <c r="C18" s="42" t="s">
        <v>71</v>
      </c>
      <c r="D18" s="41" t="s">
        <v>5</v>
      </c>
      <c r="E18" s="50">
        <v>105</v>
      </c>
      <c r="F18" s="50">
        <v>103</v>
      </c>
      <c r="G18" s="50" t="s">
        <v>2</v>
      </c>
      <c r="H18" s="50" t="s">
        <v>2</v>
      </c>
      <c r="I18" s="42" t="s">
        <v>140</v>
      </c>
      <c r="J18" s="57" t="str">
        <f>IF(G18="No Change","N/A",IF(G18="New Tag Required",Lookup!F:F,IF(G18="Remove Old Tag",Lookup!F:F,IF(G18="N/A","N/A",""))))</f>
        <v>N/A</v>
      </c>
      <c r="K18" s="62"/>
      <c r="L18" s="42"/>
      <c r="M18" s="57" t="str">
        <f>IF(H18="No Change","N/A",IF(H18="New Tag Required",Lookup!F:F,IF(H18="Remove Old Sign",Lookup!F:F,IF(H18="N/A","N/A",""))))</f>
        <v>N/A</v>
      </c>
      <c r="N18" s="62"/>
      <c r="O18" s="42"/>
    </row>
    <row r="19" spans="1:15" s="41" customFormat="1" x14ac:dyDescent="0.25">
      <c r="A19" s="61">
        <v>110</v>
      </c>
      <c r="B19" s="48" t="s">
        <v>101</v>
      </c>
      <c r="C19" s="42" t="s">
        <v>71</v>
      </c>
      <c r="D19" s="41" t="s">
        <v>5</v>
      </c>
      <c r="E19" s="50">
        <v>21</v>
      </c>
      <c r="F19" s="50">
        <v>17</v>
      </c>
      <c r="G19" s="50" t="s">
        <v>2</v>
      </c>
      <c r="H19" s="50" t="s">
        <v>2</v>
      </c>
      <c r="I19" s="42" t="s">
        <v>140</v>
      </c>
      <c r="J19" s="57" t="str">
        <f>IF(G19="No Change","N/A",IF(G19="New Tag Required",Lookup!F:F,IF(G19="Remove Old Tag",Lookup!F:F,IF(G19="N/A","N/A",""))))</f>
        <v>N/A</v>
      </c>
      <c r="K19" s="62"/>
      <c r="L19" s="42"/>
      <c r="M19" s="57" t="str">
        <f>IF(H19="No Change","N/A",IF(H19="New Tag Required",Lookup!F:F,IF(H19="Remove Old Sign",Lookup!F:F,IF(H19="N/A","N/A",""))))</f>
        <v>N/A</v>
      </c>
      <c r="N19" s="62"/>
      <c r="O19" s="42"/>
    </row>
    <row r="20" spans="1:15" s="41" customFormat="1" x14ac:dyDescent="0.25">
      <c r="A20" s="61">
        <v>111</v>
      </c>
      <c r="B20" s="48" t="s">
        <v>101</v>
      </c>
      <c r="C20" s="42" t="s">
        <v>71</v>
      </c>
      <c r="D20" s="41" t="s">
        <v>5</v>
      </c>
      <c r="E20" s="50">
        <v>116</v>
      </c>
      <c r="F20" s="50">
        <v>112</v>
      </c>
      <c r="G20" s="50" t="s">
        <v>2</v>
      </c>
      <c r="H20" s="50" t="s">
        <v>2</v>
      </c>
      <c r="I20" s="42" t="s">
        <v>140</v>
      </c>
      <c r="J20" s="57" t="str">
        <f>IF(G20="No Change","N/A",IF(G20="New Tag Required",Lookup!F:F,IF(G20="Remove Old Tag",Lookup!F:F,IF(G20="N/A","N/A",""))))</f>
        <v>N/A</v>
      </c>
      <c r="K20" s="62"/>
      <c r="L20" s="42"/>
      <c r="M20" s="57" t="str">
        <f>IF(H20="No Change","N/A",IF(H20="New Tag Required",Lookup!F:F,IF(H20="Remove Old Sign",Lookup!F:F,IF(H20="N/A","N/A",""))))</f>
        <v>N/A</v>
      </c>
      <c r="N20" s="62"/>
      <c r="O20" s="42"/>
    </row>
    <row r="21" spans="1:15" s="41" customFormat="1" x14ac:dyDescent="0.25">
      <c r="A21" s="61">
        <v>112</v>
      </c>
      <c r="B21" s="48" t="s">
        <v>101</v>
      </c>
      <c r="C21" s="42" t="s">
        <v>71</v>
      </c>
      <c r="D21" s="41" t="s">
        <v>5</v>
      </c>
      <c r="E21" s="50">
        <v>165</v>
      </c>
      <c r="F21" s="50">
        <v>164</v>
      </c>
      <c r="G21" s="50" t="s">
        <v>2</v>
      </c>
      <c r="H21" s="50" t="s">
        <v>2</v>
      </c>
      <c r="I21" s="42" t="s">
        <v>140</v>
      </c>
      <c r="J21" s="57" t="str">
        <f>IF(G21="No Change","N/A",IF(G21="New Tag Required",Lookup!F:F,IF(G21="Remove Old Tag",Lookup!F:F,IF(G21="N/A","N/A",""))))</f>
        <v>N/A</v>
      </c>
      <c r="K21" s="62"/>
      <c r="L21" s="42"/>
      <c r="M21" s="57" t="str">
        <f>IF(H21="No Change","N/A",IF(H21="New Tag Required",Lookup!F:F,IF(H21="Remove Old Sign",Lookup!F:F,IF(H21="N/A","N/A",""))))</f>
        <v>N/A</v>
      </c>
      <c r="N21" s="62"/>
      <c r="O21" s="42"/>
    </row>
    <row r="22" spans="1:15" s="41" customFormat="1" x14ac:dyDescent="0.25">
      <c r="A22" s="61">
        <v>113</v>
      </c>
      <c r="B22" s="48" t="s">
        <v>101</v>
      </c>
      <c r="C22" s="42" t="s">
        <v>71</v>
      </c>
      <c r="D22" s="41" t="s">
        <v>5</v>
      </c>
      <c r="E22" s="50">
        <v>165</v>
      </c>
      <c r="F22" s="50">
        <v>164</v>
      </c>
      <c r="G22" s="50" t="s">
        <v>2</v>
      </c>
      <c r="H22" s="50" t="s">
        <v>2</v>
      </c>
      <c r="I22" s="42" t="s">
        <v>140</v>
      </c>
      <c r="J22" s="57" t="str">
        <f>IF(G22="No Change","N/A",IF(G22="New Tag Required",Lookup!F:F,IF(G22="Remove Old Tag",Lookup!F:F,IF(G22="N/A","N/A",""))))</f>
        <v>N/A</v>
      </c>
      <c r="K22" s="62"/>
      <c r="L22" s="42"/>
      <c r="M22" s="57" t="str">
        <f>IF(H22="No Change","N/A",IF(H22="New Tag Required",Lookup!F:F,IF(H22="Remove Old Sign",Lookup!F:F,IF(H22="N/A","N/A",""))))</f>
        <v>N/A</v>
      </c>
      <c r="N22" s="62"/>
      <c r="O22" s="42"/>
    </row>
    <row r="23" spans="1:15" s="41" customFormat="1" x14ac:dyDescent="0.25">
      <c r="A23" s="75" t="s">
        <v>79</v>
      </c>
      <c r="B23" s="48" t="s">
        <v>101</v>
      </c>
      <c r="C23" s="42" t="s">
        <v>71</v>
      </c>
      <c r="D23" s="41" t="s">
        <v>5</v>
      </c>
      <c r="E23" s="50">
        <v>70</v>
      </c>
      <c r="F23" s="51">
        <v>74</v>
      </c>
      <c r="G23" s="50" t="s">
        <v>2</v>
      </c>
      <c r="H23" s="50" t="s">
        <v>2</v>
      </c>
      <c r="I23" s="42" t="s">
        <v>140</v>
      </c>
      <c r="J23" s="57" t="str">
        <f>IF(G23="No Change","N/A",IF(G23="New Tag Required",Lookup!F:F,IF(G23="Remove Old Tag",Lookup!F:F,IF(G23="N/A","N/A",""))))</f>
        <v>N/A</v>
      </c>
      <c r="K23" s="62"/>
      <c r="L23" s="42"/>
      <c r="M23" s="57" t="str">
        <f>IF(H23="No Change","N/A",IF(H23="New Tag Required",Lookup!F:F,IF(H23="Remove Old Sign",Lookup!F:F,IF(H23="N/A","N/A",""))))</f>
        <v>N/A</v>
      </c>
      <c r="N23" s="62"/>
      <c r="O23" s="42"/>
    </row>
    <row r="24" spans="1:15" s="41" customFormat="1" x14ac:dyDescent="0.25">
      <c r="A24" s="75" t="s">
        <v>80</v>
      </c>
      <c r="B24" s="48" t="s">
        <v>101</v>
      </c>
      <c r="C24" s="42" t="s">
        <v>30</v>
      </c>
      <c r="D24" s="41" t="s">
        <v>6</v>
      </c>
      <c r="E24" s="50">
        <v>60</v>
      </c>
      <c r="F24" s="50">
        <v>60</v>
      </c>
      <c r="G24" s="50" t="s">
        <v>2</v>
      </c>
      <c r="H24" s="50" t="s">
        <v>2</v>
      </c>
      <c r="I24" s="42" t="s">
        <v>140</v>
      </c>
      <c r="J24" s="57" t="str">
        <f>IF(G24="No Change","N/A",IF(G24="New Tag Required",Lookup!F:F,IF(G24="Remove Old Tag",Lookup!F:F,IF(G24="N/A","N/A",""))))</f>
        <v>N/A</v>
      </c>
      <c r="K24" s="62"/>
      <c r="L24" s="42"/>
      <c r="M24" s="57" t="str">
        <f>IF(H24="No Change","N/A",IF(H24="New Tag Required",Lookup!F:F,IF(H24="Remove Old Sign",Lookup!F:F,IF(H24="N/A","N/A",""))))</f>
        <v>N/A</v>
      </c>
      <c r="N24" s="62"/>
      <c r="O24" s="42"/>
    </row>
    <row r="25" spans="1:15" s="41" customFormat="1" x14ac:dyDescent="0.25">
      <c r="A25" s="75" t="s">
        <v>81</v>
      </c>
      <c r="B25" s="48" t="s">
        <v>101</v>
      </c>
      <c r="C25" s="42" t="s">
        <v>71</v>
      </c>
      <c r="D25" s="41" t="s">
        <v>5</v>
      </c>
      <c r="E25" s="50">
        <v>7</v>
      </c>
      <c r="F25" s="50">
        <v>8</v>
      </c>
      <c r="G25" s="50" t="s">
        <v>2</v>
      </c>
      <c r="H25" s="50" t="s">
        <v>2</v>
      </c>
      <c r="I25" s="42" t="s">
        <v>140</v>
      </c>
      <c r="J25" s="57" t="str">
        <f>IF(G25="No Change","N/A",IF(G25="New Tag Required",Lookup!F:F,IF(G25="Remove Old Tag",Lookup!F:F,IF(G25="N/A","N/A",""))))</f>
        <v>N/A</v>
      </c>
      <c r="K25" s="63"/>
      <c r="M25" s="57" t="str">
        <f>IF(H25="No Change","N/A",IF(H25="New Tag Required",Lookup!F:F,IF(H25="Remove Old Sign",Lookup!F:F,IF(H25="N/A","N/A",""))))</f>
        <v>N/A</v>
      </c>
      <c r="N25" s="62"/>
      <c r="O25" s="42"/>
    </row>
    <row r="26" spans="1:15" s="41" customFormat="1" x14ac:dyDescent="0.25">
      <c r="A26" s="75" t="s">
        <v>82</v>
      </c>
      <c r="B26" s="48" t="s">
        <v>101</v>
      </c>
      <c r="C26" s="42" t="s">
        <v>71</v>
      </c>
      <c r="D26" s="41" t="s">
        <v>5</v>
      </c>
      <c r="E26" s="50">
        <v>57</v>
      </c>
      <c r="F26" s="50">
        <v>56</v>
      </c>
      <c r="G26" s="50" t="s">
        <v>2</v>
      </c>
      <c r="H26" s="50" t="s">
        <v>2</v>
      </c>
      <c r="I26" s="42" t="s">
        <v>140</v>
      </c>
      <c r="J26" s="57" t="str">
        <f>IF(G26="No Change","N/A",IF(G26="New Tag Required",Lookup!F:F,IF(G26="Remove Old Tag",Lookup!F:F,IF(G26="N/A","N/A",""))))</f>
        <v>N/A</v>
      </c>
      <c r="K26" s="63"/>
      <c r="M26" s="57" t="str">
        <f>IF(H26="No Change","N/A",IF(H26="New Tag Required",Lookup!F:F,IF(H26="Remove Old Sign",Lookup!F:F,IF(H26="N/A","N/A",""))))</f>
        <v>N/A</v>
      </c>
      <c r="N26" s="62"/>
      <c r="O26" s="42"/>
    </row>
    <row r="27" spans="1:15" s="41" customFormat="1" x14ac:dyDescent="0.25">
      <c r="A27" s="75" t="s">
        <v>83</v>
      </c>
      <c r="B27" s="48" t="s">
        <v>101</v>
      </c>
      <c r="C27" s="42" t="s">
        <v>71</v>
      </c>
      <c r="D27" s="41" t="s">
        <v>5</v>
      </c>
      <c r="E27" s="50">
        <v>81</v>
      </c>
      <c r="F27" s="50">
        <v>76</v>
      </c>
      <c r="G27" s="50" t="s">
        <v>2</v>
      </c>
      <c r="H27" s="50" t="s">
        <v>2</v>
      </c>
      <c r="I27" s="42" t="s">
        <v>140</v>
      </c>
      <c r="J27" s="57" t="str">
        <f>IF(G27="No Change","N/A",IF(G27="New Tag Required",Lookup!F:F,IF(G27="Remove Old Tag",Lookup!F:F,IF(G27="N/A","N/A",""))))</f>
        <v>N/A</v>
      </c>
      <c r="K27" s="63"/>
      <c r="M27" s="57" t="str">
        <f>IF(H27="No Change","N/A",IF(H27="New Tag Required",Lookup!F:F,IF(H27="Remove Old Sign",Lookup!F:F,IF(H27="N/A","N/A",""))))</f>
        <v>N/A</v>
      </c>
      <c r="N27" s="63"/>
    </row>
    <row r="28" spans="1:15" s="41" customFormat="1" x14ac:dyDescent="0.25">
      <c r="A28" s="75" t="s">
        <v>84</v>
      </c>
      <c r="B28" s="48" t="s">
        <v>101</v>
      </c>
      <c r="C28" s="42" t="s">
        <v>71</v>
      </c>
      <c r="D28" s="41" t="s">
        <v>5</v>
      </c>
      <c r="E28" s="50">
        <v>165</v>
      </c>
      <c r="F28" s="50">
        <v>164</v>
      </c>
      <c r="G28" s="50" t="s">
        <v>2</v>
      </c>
      <c r="H28" s="50" t="s">
        <v>2</v>
      </c>
      <c r="I28" s="42" t="s">
        <v>140</v>
      </c>
      <c r="J28" s="57" t="str">
        <f>IF(G28="No Change","N/A",IF(G28="New Tag Required",Lookup!F:F,IF(G28="Remove Old Tag",Lookup!F:F,IF(G28="N/A","N/A",""))))</f>
        <v>N/A</v>
      </c>
      <c r="K28" s="63"/>
      <c r="M28" s="57" t="str">
        <f>IF(H28="No Change","N/A",IF(H28="New Tag Required",Lookup!F:F,IF(H28="Remove Old Sign",Lookup!F:F,IF(H28="N/A","N/A",""))))</f>
        <v>N/A</v>
      </c>
      <c r="N28" s="63"/>
    </row>
    <row r="29" spans="1:15" s="41" customFormat="1" x14ac:dyDescent="0.25">
      <c r="A29" s="75" t="s">
        <v>86</v>
      </c>
      <c r="B29" s="48" t="s">
        <v>101</v>
      </c>
      <c r="C29" s="42" t="s">
        <v>71</v>
      </c>
      <c r="D29" s="41" t="s">
        <v>5</v>
      </c>
      <c r="E29" s="50">
        <v>188</v>
      </c>
      <c r="F29" s="50">
        <v>186</v>
      </c>
      <c r="G29" s="50" t="s">
        <v>2</v>
      </c>
      <c r="H29" s="50" t="s">
        <v>2</v>
      </c>
      <c r="I29" s="42" t="s">
        <v>140</v>
      </c>
      <c r="J29" s="57" t="str">
        <f>IF(G29="No Change","N/A",IF(G29="New Tag Required",Lookup!F:F,IF(G29="Remove Old Tag",Lookup!F:F,IF(G29="N/A","N/A",""))))</f>
        <v>N/A</v>
      </c>
      <c r="K29" s="63"/>
      <c r="M29" s="57" t="str">
        <f>IF(H29="No Change","N/A",IF(H29="New Tag Required",Lookup!F:F,IF(H29="Remove Old Sign",Lookup!F:F,IF(H29="N/A","N/A",""))))</f>
        <v>N/A</v>
      </c>
      <c r="N29" s="63"/>
    </row>
    <row r="30" spans="1:15" s="41" customFormat="1" x14ac:dyDescent="0.25">
      <c r="A30" s="76" t="s">
        <v>87</v>
      </c>
      <c r="B30" s="48" t="s">
        <v>101</v>
      </c>
      <c r="C30" s="42" t="s">
        <v>71</v>
      </c>
      <c r="D30" s="41" t="s">
        <v>5</v>
      </c>
      <c r="E30" s="50">
        <v>141</v>
      </c>
      <c r="F30" s="50">
        <v>135</v>
      </c>
      <c r="G30" s="50" t="s">
        <v>2</v>
      </c>
      <c r="H30" s="50" t="s">
        <v>2</v>
      </c>
      <c r="I30" s="42" t="s">
        <v>140</v>
      </c>
      <c r="J30" s="57" t="str">
        <f>IF(G30="No Change","N/A",IF(G30="New Tag Required",Lookup!F:F,IF(G30="Remove Old Tag",Lookup!F:F,IF(G30="N/A","N/A",""))))</f>
        <v>N/A</v>
      </c>
      <c r="K30" s="63"/>
      <c r="M30" s="57" t="str">
        <f>IF(H30="No Change","N/A",IF(H30="New Tag Required",Lookup!F:F,IF(H30="Remove Old Sign",Lookup!F:F,IF(H30="N/A","N/A",""))))</f>
        <v>N/A</v>
      </c>
      <c r="N30" s="63"/>
    </row>
    <row r="31" spans="1:15" s="41" customFormat="1" x14ac:dyDescent="0.25">
      <c r="A31" s="76" t="s">
        <v>88</v>
      </c>
      <c r="B31" s="48" t="s">
        <v>101</v>
      </c>
      <c r="C31" s="42" t="s">
        <v>71</v>
      </c>
      <c r="D31" s="41" t="s">
        <v>5</v>
      </c>
      <c r="E31" s="50">
        <v>48</v>
      </c>
      <c r="F31" s="50">
        <v>46</v>
      </c>
      <c r="G31" s="50" t="s">
        <v>2</v>
      </c>
      <c r="H31" s="50" t="s">
        <v>2</v>
      </c>
      <c r="I31" s="42" t="s">
        <v>140</v>
      </c>
      <c r="J31" s="57" t="str">
        <f>IF(G31="No Change","N/A",IF(G31="New Tag Required",Lookup!F:F,IF(G31="Remove Old Tag",Lookup!F:F,IF(G31="N/A","N/A",""))))</f>
        <v>N/A</v>
      </c>
      <c r="K31" s="63"/>
      <c r="M31" s="57" t="str">
        <f>IF(H31="No Change","N/A",IF(H31="New Tag Required",Lookup!F:F,IF(H31="Remove Old Sign",Lookup!F:F,IF(H31="N/A","N/A",""))))</f>
        <v>N/A</v>
      </c>
      <c r="N31" s="63"/>
    </row>
    <row r="32" spans="1:15" x14ac:dyDescent="0.25">
      <c r="A32" s="76" t="s">
        <v>89</v>
      </c>
      <c r="B32" s="26" t="s">
        <v>101</v>
      </c>
      <c r="C32" s="11" t="s">
        <v>71</v>
      </c>
      <c r="D32" s="16" t="s">
        <v>5</v>
      </c>
      <c r="E32" s="30">
        <v>63</v>
      </c>
      <c r="F32" s="30">
        <v>62</v>
      </c>
      <c r="G32" s="50" t="s">
        <v>2</v>
      </c>
      <c r="H32" s="50" t="s">
        <v>2</v>
      </c>
      <c r="I32" s="42" t="s">
        <v>140</v>
      </c>
      <c r="J32" s="10" t="str">
        <f>IF(G32="No Change","N/A",IF(G32="New Tag Required",Lookup!F:F,IF(G32="Remove Old Tag",Lookup!F:F,IF(G32="N/A","N/A",""))))</f>
        <v>N/A</v>
      </c>
      <c r="K32" s="32"/>
      <c r="M32" s="10" t="str">
        <f>IF(H32="No Change","N/A",IF(H32="New Tag Required",Lookup!F:F,IF(H32="Remove Old Sign",Lookup!F:F,IF(H32="N/A","N/A",""))))</f>
        <v>N/A</v>
      </c>
      <c r="N32" s="32"/>
    </row>
    <row r="33" spans="1:14" x14ac:dyDescent="0.25">
      <c r="A33" s="49">
        <v>126</v>
      </c>
      <c r="B33" s="26" t="s">
        <v>101</v>
      </c>
      <c r="C33" s="11" t="s">
        <v>71</v>
      </c>
      <c r="D33" s="16" t="s">
        <v>5</v>
      </c>
      <c r="E33" s="30">
        <v>153</v>
      </c>
      <c r="F33" s="30">
        <v>151</v>
      </c>
      <c r="G33" s="50" t="s">
        <v>2</v>
      </c>
      <c r="H33" s="50" t="s">
        <v>2</v>
      </c>
      <c r="I33" s="42" t="s">
        <v>140</v>
      </c>
      <c r="J33" s="10" t="str">
        <f>IF(G33="No Change","N/A",IF(G33="New Tag Required",Lookup!F:F,IF(G33="Remove Old Tag",Lookup!F:F,IF(G33="N/A","N/A",""))))</f>
        <v>N/A</v>
      </c>
      <c r="K33" s="32"/>
      <c r="M33" s="10" t="str">
        <f>IF(H33="No Change","N/A",IF(H33="New Tag Required",Lookup!F:F,IF(H33="Remove Old Sign",Lookup!F:F,IF(H33="N/A","N/A",""))))</f>
        <v>N/A</v>
      </c>
      <c r="N33" s="32"/>
    </row>
    <row r="34" spans="1:14" x14ac:dyDescent="0.25">
      <c r="A34" s="49">
        <v>127</v>
      </c>
      <c r="B34" s="26" t="s">
        <v>101</v>
      </c>
      <c r="C34" s="11" t="s">
        <v>71</v>
      </c>
      <c r="D34" s="16" t="s">
        <v>5</v>
      </c>
      <c r="E34" s="30">
        <v>167</v>
      </c>
      <c r="F34" s="30">
        <v>164</v>
      </c>
      <c r="G34" s="50" t="s">
        <v>2</v>
      </c>
      <c r="H34" s="50" t="s">
        <v>2</v>
      </c>
      <c r="I34" s="42" t="s">
        <v>140</v>
      </c>
      <c r="J34" s="10" t="str">
        <f>IF(G34="No Change","N/A",IF(G34="New Tag Required",Lookup!F:F,IF(G34="Remove Old Tag",Lookup!F:F,IF(G34="N/A","N/A",""))))</f>
        <v>N/A</v>
      </c>
      <c r="K34" s="32"/>
      <c r="M34" s="10" t="str">
        <f>IF(H34="No Change","N/A",IF(H34="New Tag Required",Lookup!F:F,IF(H34="Remove Old Sign",Lookup!F:F,IF(H34="N/A","N/A",""))))</f>
        <v>N/A</v>
      </c>
      <c r="N34" s="32"/>
    </row>
    <row r="35" spans="1:14" x14ac:dyDescent="0.25">
      <c r="A35" s="49">
        <v>128</v>
      </c>
      <c r="B35" s="26" t="s">
        <v>101</v>
      </c>
      <c r="C35" s="11" t="s">
        <v>71</v>
      </c>
      <c r="D35" s="16" t="s">
        <v>5</v>
      </c>
      <c r="E35" s="30">
        <v>50</v>
      </c>
      <c r="F35" s="30">
        <v>48</v>
      </c>
      <c r="G35" s="50" t="s">
        <v>2</v>
      </c>
      <c r="H35" s="50" t="s">
        <v>2</v>
      </c>
      <c r="I35" s="42" t="s">
        <v>140</v>
      </c>
      <c r="J35" s="10" t="str">
        <f>IF(G35="No Change","N/A",IF(G35="New Tag Required",Lookup!F:F,IF(G35="Remove Old Tag",Lookup!F:F,IF(G35="N/A","N/A",""))))</f>
        <v>N/A</v>
      </c>
      <c r="K35" s="32"/>
      <c r="M35" s="10" t="str">
        <f>IF(H35="No Change","N/A",IF(H35="New Tag Required",Lookup!F:F,IF(H35="Remove Old Sign",Lookup!F:F,IF(H35="N/A","N/A",""))))</f>
        <v>N/A</v>
      </c>
      <c r="N35" s="32"/>
    </row>
    <row r="36" spans="1:14" x14ac:dyDescent="0.25">
      <c r="A36" s="49">
        <v>130</v>
      </c>
      <c r="B36" s="26" t="s">
        <v>101</v>
      </c>
      <c r="C36" s="11" t="s">
        <v>71</v>
      </c>
      <c r="D36" s="16" t="s">
        <v>5</v>
      </c>
      <c r="E36" s="30">
        <v>429</v>
      </c>
      <c r="F36" s="30">
        <v>430</v>
      </c>
      <c r="G36" s="50" t="s">
        <v>2</v>
      </c>
      <c r="H36" s="50" t="s">
        <v>2</v>
      </c>
      <c r="I36" s="42" t="s">
        <v>140</v>
      </c>
      <c r="J36" s="10" t="str">
        <f>IF(G36="No Change","N/A",IF(G36="New Tag Required",Lookup!F:F,IF(G36="Remove Old Tag",Lookup!F:F,IF(G36="N/A","N/A",""))))</f>
        <v>N/A</v>
      </c>
      <c r="K36" s="32"/>
      <c r="M36" s="10" t="str">
        <f>IF(H36="No Change","N/A",IF(H36="New Tag Required",Lookup!F:F,IF(H36="Remove Old Sign",Lookup!F:F,IF(H36="N/A","N/A",""))))</f>
        <v>N/A</v>
      </c>
    </row>
    <row r="37" spans="1:14" x14ac:dyDescent="0.25">
      <c r="A37" s="49" t="s">
        <v>90</v>
      </c>
      <c r="B37" s="26" t="s">
        <v>101</v>
      </c>
      <c r="C37" s="11" t="s">
        <v>71</v>
      </c>
      <c r="D37" s="16" t="s">
        <v>5</v>
      </c>
      <c r="E37" s="30">
        <v>83</v>
      </c>
      <c r="F37" s="30">
        <v>81</v>
      </c>
      <c r="G37" s="50" t="s">
        <v>2</v>
      </c>
      <c r="H37" s="50" t="s">
        <v>2</v>
      </c>
      <c r="I37" s="42" t="s">
        <v>140</v>
      </c>
      <c r="J37" s="10" t="str">
        <f>IF(G37="No Change","N/A",IF(G37="New Tag Required",Lookup!F:F,IF(G37="Remove Old Tag",Lookup!F:F,IF(G37="N/A","N/A",""))))</f>
        <v>N/A</v>
      </c>
      <c r="K37" s="32"/>
      <c r="M37" s="10" t="str">
        <f>IF(H37="No Change","N/A",IF(H37="New Tag Required",Lookup!F:F,IF(H37="Remove Old Sign",Lookup!F:F,IF(H37="N/A","N/A",""))))</f>
        <v>N/A</v>
      </c>
    </row>
    <row r="38" spans="1:14" x14ac:dyDescent="0.25">
      <c r="A38" s="49" t="s">
        <v>91</v>
      </c>
      <c r="B38" s="26" t="s">
        <v>101</v>
      </c>
      <c r="C38" s="11" t="s">
        <v>30</v>
      </c>
      <c r="D38" s="16" t="s">
        <v>6</v>
      </c>
      <c r="E38" s="30">
        <v>66</v>
      </c>
      <c r="F38" s="30">
        <v>66</v>
      </c>
      <c r="G38" s="50" t="s">
        <v>2</v>
      </c>
      <c r="H38" s="50" t="s">
        <v>2</v>
      </c>
      <c r="I38" s="42" t="s">
        <v>140</v>
      </c>
      <c r="J38" s="10" t="str">
        <f>IF(G38="No Change","N/A",IF(G38="New Tag Required",Lookup!F:F,IF(G38="Remove Old Tag",Lookup!F:F,IF(G38="N/A","N/A",""))))</f>
        <v>N/A</v>
      </c>
      <c r="K38" s="32"/>
      <c r="M38" s="10" t="str">
        <f>IF(H38="No Change","N/A",IF(H38="New Tag Required",Lookup!F:F,IF(H38="Remove Old Sign",Lookup!F:F,IF(H38="N/A","N/A",""))))</f>
        <v>N/A</v>
      </c>
    </row>
    <row r="39" spans="1:14" x14ac:dyDescent="0.25">
      <c r="A39" s="49" t="s">
        <v>92</v>
      </c>
      <c r="B39" s="26" t="s">
        <v>101</v>
      </c>
      <c r="C39" s="11" t="s">
        <v>71</v>
      </c>
      <c r="D39" s="16" t="s">
        <v>5</v>
      </c>
      <c r="E39" s="30">
        <v>44</v>
      </c>
      <c r="F39" s="30">
        <v>45</v>
      </c>
      <c r="G39" s="50" t="s">
        <v>2</v>
      </c>
      <c r="H39" s="50" t="s">
        <v>2</v>
      </c>
      <c r="I39" s="42" t="s">
        <v>140</v>
      </c>
      <c r="J39" s="10" t="str">
        <f>IF(G39="No Change","N/A",IF(G39="New Tag Required",Lookup!F:F,IF(G39="Remove Old Tag",Lookup!F:F,IF(G39="N/A","N/A",""))))</f>
        <v>N/A</v>
      </c>
      <c r="K39" s="32"/>
      <c r="M39" s="10" t="str">
        <f>IF(H39="No Change","N/A",IF(H39="New Tag Required",Lookup!F:F,IF(H39="Remove Old Sign",Lookup!F:F,IF(H39="N/A","N/A",""))))</f>
        <v>N/A</v>
      </c>
    </row>
    <row r="40" spans="1:14" x14ac:dyDescent="0.25">
      <c r="A40" s="48" t="s">
        <v>98</v>
      </c>
      <c r="B40" s="26" t="s">
        <v>101</v>
      </c>
      <c r="C40" s="11" t="s">
        <v>30</v>
      </c>
      <c r="D40" s="16" t="s">
        <v>6</v>
      </c>
      <c r="E40" s="30">
        <v>46</v>
      </c>
      <c r="F40" s="30">
        <v>46</v>
      </c>
      <c r="G40" s="50" t="s">
        <v>2</v>
      </c>
      <c r="H40" s="50" t="s">
        <v>2</v>
      </c>
      <c r="I40" s="42" t="s">
        <v>140</v>
      </c>
      <c r="J40" s="10" t="str">
        <f>IF(G40="No Change","N/A",IF(G40="New Tag Required",Lookup!F:F,IF(G40="Remove Old Tag",Lookup!F:F,IF(G40="N/A","N/A",""))))</f>
        <v>N/A</v>
      </c>
      <c r="K40" s="32"/>
      <c r="M40" s="10" t="str">
        <f>IF(H40="No Change","N/A",IF(H40="New Tag Required",Lookup!F:F,IF(H40="Remove Old Sign",Lookup!F:F,IF(H40="N/A","N/A",""))))</f>
        <v>N/A</v>
      </c>
    </row>
    <row r="41" spans="1:14" x14ac:dyDescent="0.25">
      <c r="A41" s="48" t="s">
        <v>94</v>
      </c>
      <c r="B41" s="26" t="s">
        <v>101</v>
      </c>
      <c r="C41" s="11" t="s">
        <v>71</v>
      </c>
      <c r="D41" s="16" t="s">
        <v>5</v>
      </c>
      <c r="E41" s="30">
        <v>46</v>
      </c>
      <c r="F41" s="30">
        <v>47</v>
      </c>
      <c r="G41" s="50" t="s">
        <v>2</v>
      </c>
      <c r="H41" s="50" t="s">
        <v>2</v>
      </c>
      <c r="I41" s="42" t="s">
        <v>140</v>
      </c>
      <c r="J41" s="10" t="str">
        <f>IF(G41="No Change","N/A",IF(G41="New Tag Required",Lookup!F:F,IF(G41="Remove Old Tag",Lookup!F:F,IF(G41="N/A","N/A",""))))</f>
        <v>N/A</v>
      </c>
      <c r="K41" s="32"/>
      <c r="M41" s="10" t="str">
        <f>IF(H41="No Change","N/A",IF(H41="New Tag Required",Lookup!F:F,IF(H41="Remove Old Sign",Lookup!F:F,IF(H41="N/A","N/A",""))))</f>
        <v>N/A</v>
      </c>
    </row>
    <row r="42" spans="1:14" x14ac:dyDescent="0.25">
      <c r="A42" s="49" t="s">
        <v>95</v>
      </c>
      <c r="B42" s="26" t="s">
        <v>101</v>
      </c>
      <c r="C42" s="11" t="s">
        <v>71</v>
      </c>
      <c r="D42" s="16" t="s">
        <v>5</v>
      </c>
      <c r="E42" s="30">
        <v>58</v>
      </c>
      <c r="F42" s="30">
        <v>56</v>
      </c>
      <c r="G42" s="50" t="s">
        <v>2</v>
      </c>
      <c r="H42" s="50" t="s">
        <v>2</v>
      </c>
      <c r="I42" s="42" t="s">
        <v>140</v>
      </c>
      <c r="J42" s="10" t="str">
        <f>IF(G42="No Change","N/A",IF(G42="New Tag Required",Lookup!F:F,IF(G42="Remove Old Tag",Lookup!F:F,IF(G42="N/A","N/A",""))))</f>
        <v>N/A</v>
      </c>
      <c r="K42" s="32"/>
      <c r="M42" s="10" t="str">
        <f>IF(H42="No Change","N/A",IF(H42="New Tag Required",Lookup!F:F,IF(H42="Remove Old Sign",Lookup!F:F,IF(H42="N/A","N/A",""))))</f>
        <v>N/A</v>
      </c>
    </row>
    <row r="43" spans="1:14" x14ac:dyDescent="0.25">
      <c r="A43" s="48" t="s">
        <v>99</v>
      </c>
      <c r="B43" s="26" t="s">
        <v>101</v>
      </c>
      <c r="C43" s="11" t="s">
        <v>71</v>
      </c>
      <c r="D43" s="16" t="s">
        <v>5</v>
      </c>
      <c r="E43" s="30">
        <v>202</v>
      </c>
      <c r="F43" s="30">
        <v>180</v>
      </c>
      <c r="G43" s="50" t="s">
        <v>2</v>
      </c>
      <c r="H43" s="50" t="s">
        <v>2</v>
      </c>
      <c r="I43" s="42" t="s">
        <v>140</v>
      </c>
      <c r="J43" s="10" t="str">
        <f>IF(G43="No Change","N/A",IF(G43="New Tag Required",Lookup!F:F,IF(G43="Remove Old Tag",Lookup!F:F,IF(G43="N/A","N/A",""))))</f>
        <v>N/A</v>
      </c>
      <c r="K43" s="32"/>
      <c r="M43" s="10" t="str">
        <f>IF(H43="No Change","N/A",IF(H43="New Tag Required",Lookup!F:F,IF(H43="Remove Old Sign",Lookup!F:F,IF(H43="N/A","N/A",""))))</f>
        <v>N/A</v>
      </c>
    </row>
    <row r="44" spans="1:14" x14ac:dyDescent="0.25">
      <c r="A44" s="49" t="s">
        <v>96</v>
      </c>
      <c r="B44" s="26" t="s">
        <v>101</v>
      </c>
      <c r="C44" s="11" t="s">
        <v>71</v>
      </c>
      <c r="D44" s="16" t="s">
        <v>5</v>
      </c>
      <c r="E44" s="30">
        <v>42</v>
      </c>
      <c r="F44" s="30">
        <v>45</v>
      </c>
      <c r="G44" s="50" t="s">
        <v>2</v>
      </c>
      <c r="H44" s="50" t="s">
        <v>2</v>
      </c>
      <c r="I44" s="42" t="s">
        <v>140</v>
      </c>
      <c r="J44" s="10" t="str">
        <f>IF(G44="No Change","N/A",IF(G44="New Tag Required",Lookup!F:F,IF(G44="Remove Old Tag",Lookup!F:F,IF(G44="N/A","N/A",""))))</f>
        <v>N/A</v>
      </c>
      <c r="K44" s="32"/>
      <c r="M44" s="10" t="str">
        <f>IF(H44="No Change","N/A",IF(H44="New Tag Required",Lookup!F:F,IF(H44="Remove Old Sign",Lookup!F:F,IF(H44="N/A","N/A",""))))</f>
        <v>N/A</v>
      </c>
    </row>
    <row r="45" spans="1:14" x14ac:dyDescent="0.25">
      <c r="A45" s="49" t="s">
        <v>97</v>
      </c>
      <c r="B45" s="26" t="s">
        <v>101</v>
      </c>
      <c r="C45" s="11" t="s">
        <v>71</v>
      </c>
      <c r="D45" s="16" t="s">
        <v>5</v>
      </c>
      <c r="E45" s="30">
        <v>27</v>
      </c>
      <c r="F45" s="33">
        <v>31</v>
      </c>
      <c r="G45" s="50" t="s">
        <v>2</v>
      </c>
      <c r="H45" s="50" t="s">
        <v>2</v>
      </c>
      <c r="I45" s="42" t="s">
        <v>140</v>
      </c>
      <c r="J45" s="10" t="str">
        <f>IF(G45="No Change","N/A",IF(G45="New Tag Required",Lookup!F:F,IF(G45="Remove Old Tag",Lookup!F:F,IF(G45="N/A","N/A",""))))</f>
        <v>N/A</v>
      </c>
      <c r="K45" s="32"/>
      <c r="M45" s="10" t="str">
        <f>IF(H45="No Change","N/A",IF(H45="New Tag Required",Lookup!F:F,IF(H45="Remove Old Sign",Lookup!F:F,IF(H45="N/A","N/A",""))))</f>
        <v>N/A</v>
      </c>
    </row>
    <row r="46" spans="1:14" x14ac:dyDescent="0.25">
      <c r="A46" s="78" t="s">
        <v>143</v>
      </c>
      <c r="B46" s="79" t="s">
        <v>139</v>
      </c>
      <c r="C46" s="80" t="s">
        <v>71</v>
      </c>
      <c r="D46" s="16" t="s">
        <v>5</v>
      </c>
      <c r="E46" s="30">
        <v>5537</v>
      </c>
      <c r="F46" s="30">
        <v>5572</v>
      </c>
      <c r="G46" s="30" t="s">
        <v>2</v>
      </c>
      <c r="H46" s="30" t="s">
        <v>2</v>
      </c>
      <c r="I46" s="42" t="s">
        <v>140</v>
      </c>
      <c r="J46" s="10" t="str">
        <f>IF(G46="No Change","N/A",IF(G46="New Tag Required",[2]Lookup!F:F,IF(G46="Remove Old Tag",[2]Lookup!F:F,IF(G46="N/A","N/A",""))))</f>
        <v>N/A</v>
      </c>
      <c r="K46" s="32"/>
      <c r="M46" s="10" t="str">
        <f>IF(H46="No Change","N/A",IF(H46="New Tag Required",[2]Lookup!F:F,IF(H46="Remove Old Sign",[2]Lookup!F:F,IF(H46="N/A","N/A",""))))</f>
        <v>N/A</v>
      </c>
      <c r="N46" s="32"/>
    </row>
    <row r="47" spans="1:14" x14ac:dyDescent="0.25">
      <c r="A47" s="55" t="s">
        <v>103</v>
      </c>
      <c r="B47" s="26" t="s">
        <v>139</v>
      </c>
      <c r="C47" s="11" t="s">
        <v>71</v>
      </c>
      <c r="D47" s="16" t="s">
        <v>5</v>
      </c>
      <c r="E47" s="30">
        <v>443</v>
      </c>
      <c r="F47" s="33">
        <v>468</v>
      </c>
      <c r="G47" s="50" t="s">
        <v>2</v>
      </c>
      <c r="H47" s="50" t="s">
        <v>2</v>
      </c>
      <c r="I47" s="42" t="s">
        <v>140</v>
      </c>
      <c r="J47" s="10" t="str">
        <f>IF(G47="No Change","N/A",IF(G47="New Tag Required",Lookup!F:F,IF(G47="Remove Old Tag",Lookup!F:F,IF(G47="N/A","N/A",""))))</f>
        <v>N/A</v>
      </c>
      <c r="K47" s="32"/>
      <c r="M47" s="10" t="str">
        <f>IF(H47="No Change","N/A",IF(H47="New Tag Required",Lookup!F:F,IF(H47="Remove Old Sign",Lookup!F:F,IF(H47="N/A","N/A",""))))</f>
        <v>N/A</v>
      </c>
    </row>
    <row r="48" spans="1:14" x14ac:dyDescent="0.25">
      <c r="A48" s="48" t="s">
        <v>115</v>
      </c>
      <c r="B48" s="26" t="s">
        <v>139</v>
      </c>
      <c r="C48" s="11" t="s">
        <v>71</v>
      </c>
      <c r="D48" s="16" t="s">
        <v>5</v>
      </c>
      <c r="E48" s="30">
        <v>112</v>
      </c>
      <c r="F48" s="34">
        <v>107</v>
      </c>
      <c r="G48" s="50" t="s">
        <v>2</v>
      </c>
      <c r="H48" s="50" t="s">
        <v>2</v>
      </c>
      <c r="I48" s="42" t="s">
        <v>140</v>
      </c>
      <c r="J48" s="10" t="str">
        <f>IF(G48="No Change","N/A",IF(G48="New Tag Required",Lookup!F:F,IF(G48="Remove Old Tag",Lookup!F:F,IF(G48="N/A","N/A",""))))</f>
        <v>N/A</v>
      </c>
      <c r="K48" s="32"/>
      <c r="M48" s="10" t="str">
        <f>IF(H48="No Change","N/A",IF(H48="New Tag Required",Lookup!F:F,IF(H48="Remove Old Sign",Lookup!F:F,IF(H48="N/A","N/A",""))))</f>
        <v>N/A</v>
      </c>
    </row>
    <row r="49" spans="1:13" x14ac:dyDescent="0.25">
      <c r="A49" s="48" t="s">
        <v>116</v>
      </c>
      <c r="B49" s="26" t="s">
        <v>139</v>
      </c>
      <c r="C49" s="11" t="s">
        <v>71</v>
      </c>
      <c r="D49" s="16" t="s">
        <v>5</v>
      </c>
      <c r="E49" s="30">
        <v>167</v>
      </c>
      <c r="F49" s="33">
        <v>156</v>
      </c>
      <c r="G49" s="50" t="s">
        <v>2</v>
      </c>
      <c r="H49" s="50" t="s">
        <v>2</v>
      </c>
      <c r="I49" s="42" t="s">
        <v>140</v>
      </c>
      <c r="J49" s="10" t="str">
        <f>IF(G49="No Change","N/A",IF(G49="New Tag Required",Lookup!F:F,IF(G49="Remove Old Tag",Lookup!F:F,IF(G49="N/A","N/A",""))))</f>
        <v>N/A</v>
      </c>
      <c r="K49" s="32"/>
      <c r="M49" s="10" t="str">
        <f>IF(H49="No Change","N/A",IF(H49="New Tag Required",Lookup!F:F,IF(H49="Remove Old Sign",Lookup!F:F,IF(H49="N/A","N/A",""))))</f>
        <v>N/A</v>
      </c>
    </row>
    <row r="50" spans="1:13" x14ac:dyDescent="0.25">
      <c r="A50" s="55">
        <v>201</v>
      </c>
      <c r="B50" s="26" t="s">
        <v>139</v>
      </c>
      <c r="C50" s="11" t="s">
        <v>71</v>
      </c>
      <c r="D50" s="16" t="s">
        <v>5</v>
      </c>
      <c r="E50" s="30">
        <v>119</v>
      </c>
      <c r="F50" s="33">
        <v>117</v>
      </c>
      <c r="G50" s="50" t="s">
        <v>2</v>
      </c>
      <c r="H50" s="50" t="s">
        <v>2</v>
      </c>
      <c r="I50" s="42" t="s">
        <v>140</v>
      </c>
      <c r="J50" s="10" t="str">
        <f>IF(G50="No Change","N/A",IF(G50="New Tag Required",Lookup!F:F,IF(G50="Remove Old Tag",Lookup!F:F,IF(G50="N/A","N/A",""))))</f>
        <v>N/A</v>
      </c>
      <c r="K50" s="32"/>
      <c r="M50" s="10" t="str">
        <f>IF(H50="No Change","N/A",IF(H50="New Tag Required",Lookup!F:F,IF(H50="Remove Old Sign",Lookup!F:F,IF(H50="N/A","N/A",""))))</f>
        <v>N/A</v>
      </c>
    </row>
    <row r="51" spans="1:13" x14ac:dyDescent="0.25">
      <c r="A51" s="55" t="s">
        <v>104</v>
      </c>
      <c r="B51" s="26" t="s">
        <v>139</v>
      </c>
      <c r="C51" s="11" t="s">
        <v>71</v>
      </c>
      <c r="D51" s="16" t="s">
        <v>5</v>
      </c>
      <c r="E51" s="30">
        <v>64</v>
      </c>
      <c r="F51" s="30">
        <v>56</v>
      </c>
      <c r="G51" s="50" t="s">
        <v>2</v>
      </c>
      <c r="H51" s="50" t="s">
        <v>2</v>
      </c>
      <c r="I51" s="42" t="s">
        <v>140</v>
      </c>
      <c r="J51" s="10" t="str">
        <f>IF(G51="No Change","N/A",IF(G51="New Tag Required",Lookup!F:F,IF(G51="Remove Old Tag",Lookup!F:F,IF(G51="N/A","N/A",""))))</f>
        <v>N/A</v>
      </c>
      <c r="K51" s="32"/>
      <c r="M51" s="10" t="str">
        <f>IF(H51="No Change","N/A",IF(H51="New Tag Required",Lookup!F:F,IF(H51="Remove Old Sign",Lookup!F:F,IF(H51="N/A","N/A",""))))</f>
        <v>N/A</v>
      </c>
    </row>
    <row r="52" spans="1:13" x14ac:dyDescent="0.25">
      <c r="A52" s="55" t="s">
        <v>105</v>
      </c>
      <c r="B52" s="26" t="s">
        <v>139</v>
      </c>
      <c r="C52" s="11" t="s">
        <v>71</v>
      </c>
      <c r="D52" s="16" t="s">
        <v>5</v>
      </c>
      <c r="E52" s="30">
        <v>54</v>
      </c>
      <c r="F52" s="30">
        <v>56</v>
      </c>
      <c r="G52" s="50" t="s">
        <v>2</v>
      </c>
      <c r="H52" s="50" t="s">
        <v>2</v>
      </c>
      <c r="I52" s="42" t="s">
        <v>140</v>
      </c>
      <c r="J52" s="10" t="str">
        <f>IF(G52="No Change","N/A",IF(G52="New Tag Required",Lookup!F:F,IF(G52="Remove Old Tag",Lookup!F:F,IF(G52="N/A","N/A",""))))</f>
        <v>N/A</v>
      </c>
      <c r="K52" s="32"/>
      <c r="M52" s="10" t="str">
        <f>IF(H52="No Change","N/A",IF(H52="New Tag Required",Lookup!F:F,IF(H52="Remove Old Sign",Lookup!F:F,IF(H52="N/A","N/A",""))))</f>
        <v>N/A</v>
      </c>
    </row>
    <row r="53" spans="1:13" x14ac:dyDescent="0.25">
      <c r="A53" s="56">
        <v>202</v>
      </c>
      <c r="B53" s="26" t="s">
        <v>139</v>
      </c>
      <c r="C53" s="11" t="s">
        <v>71</v>
      </c>
      <c r="D53" s="16" t="s">
        <v>5</v>
      </c>
      <c r="E53" s="30">
        <v>136</v>
      </c>
      <c r="F53" s="30">
        <v>143</v>
      </c>
      <c r="G53" s="50" t="s">
        <v>2</v>
      </c>
      <c r="H53" s="50" t="s">
        <v>2</v>
      </c>
      <c r="I53" s="42" t="s">
        <v>140</v>
      </c>
      <c r="J53" s="10" t="str">
        <f>IF(G53="No Change","N/A",IF(G53="New Tag Required",Lookup!F:F,IF(G53="Remove Old Tag",Lookup!F:F,IF(G53="N/A","N/A",""))))</f>
        <v>N/A</v>
      </c>
      <c r="K53" s="32"/>
      <c r="M53" s="10" t="str">
        <f>IF(H53="No Change","N/A",IF(H53="New Tag Required",Lookup!F:F,IF(H53="Remove Old Sign",Lookup!F:F,IF(H53="N/A","N/A",""))))</f>
        <v>N/A</v>
      </c>
    </row>
    <row r="54" spans="1:13" x14ac:dyDescent="0.25">
      <c r="A54" s="56">
        <v>203</v>
      </c>
      <c r="B54" s="26" t="s">
        <v>139</v>
      </c>
      <c r="C54" s="11" t="s">
        <v>71</v>
      </c>
      <c r="D54" s="16" t="s">
        <v>5</v>
      </c>
      <c r="E54" s="30">
        <v>125</v>
      </c>
      <c r="F54" s="30">
        <v>112</v>
      </c>
      <c r="G54" s="50" t="s">
        <v>2</v>
      </c>
      <c r="H54" s="50" t="s">
        <v>2</v>
      </c>
      <c r="I54" s="42" t="s">
        <v>140</v>
      </c>
      <c r="J54" s="10" t="str">
        <f>IF(G54="No Change","N/A",IF(G54="New Tag Required",Lookup!F:F,IF(G54="Remove Old Tag",Lookup!F:F,IF(G54="N/A","N/A",""))))</f>
        <v>N/A</v>
      </c>
      <c r="K54" s="32"/>
      <c r="M54" s="10" t="str">
        <f>IF(H54="No Change","N/A",IF(H54="New Tag Required",Lookup!F:F,IF(H54="Remove Old Sign",Lookup!F:F,IF(H54="N/A","N/A",""))))</f>
        <v>N/A</v>
      </c>
    </row>
    <row r="55" spans="1:13" x14ac:dyDescent="0.25">
      <c r="A55" s="56">
        <v>204</v>
      </c>
      <c r="B55" s="26" t="s">
        <v>139</v>
      </c>
      <c r="C55" s="11" t="s">
        <v>71</v>
      </c>
      <c r="D55" s="16" t="s">
        <v>5</v>
      </c>
      <c r="E55" s="30">
        <v>158</v>
      </c>
      <c r="F55" s="31">
        <v>155</v>
      </c>
      <c r="G55" s="50" t="s">
        <v>2</v>
      </c>
      <c r="H55" s="50" t="s">
        <v>2</v>
      </c>
      <c r="I55" s="42" t="s">
        <v>140</v>
      </c>
      <c r="J55" s="10" t="str">
        <f>IF(G55="No Change","N/A",IF(G55="New Tag Required",Lookup!F:F,IF(G55="Remove Old Tag",Lookup!F:F,IF(G55="N/A","N/A",""))))</f>
        <v>N/A</v>
      </c>
      <c r="K55" s="32"/>
      <c r="M55" s="10" t="str">
        <f>IF(H55="No Change","N/A",IF(H55="New Tag Required",Lookup!F:F,IF(H55="Remove Old Sign",Lookup!F:F,IF(H55="N/A","N/A",""))))</f>
        <v>N/A</v>
      </c>
    </row>
    <row r="56" spans="1:13" x14ac:dyDescent="0.25">
      <c r="A56" s="56">
        <v>205</v>
      </c>
      <c r="B56" s="26" t="s">
        <v>139</v>
      </c>
      <c r="C56" s="11" t="s">
        <v>71</v>
      </c>
      <c r="D56" s="16" t="s">
        <v>5</v>
      </c>
      <c r="E56" s="30">
        <v>158</v>
      </c>
      <c r="F56" s="30">
        <v>156</v>
      </c>
      <c r="G56" s="50" t="s">
        <v>2</v>
      </c>
      <c r="H56" s="50" t="s">
        <v>2</v>
      </c>
      <c r="I56" s="42" t="s">
        <v>140</v>
      </c>
      <c r="J56" s="10" t="str">
        <f>IF(G56="No Change","N/A",IF(G56="New Tag Required",Lookup!F:F,IF(G56="Remove Old Tag",Lookup!F:F,IF(G56="N/A","N/A",""))))</f>
        <v>N/A</v>
      </c>
      <c r="K56" s="32"/>
      <c r="M56" s="10" t="str">
        <f>IF(H56="No Change","N/A",IF(H56="New Tag Required",Lookup!F:F,IF(H56="Remove Old Sign",Lookup!F:F,IF(H56="N/A","N/A",""))))</f>
        <v>N/A</v>
      </c>
    </row>
    <row r="57" spans="1:13" x14ac:dyDescent="0.25">
      <c r="A57" s="56">
        <v>206</v>
      </c>
      <c r="B57" s="26" t="s">
        <v>139</v>
      </c>
      <c r="C57" s="11" t="s">
        <v>71</v>
      </c>
      <c r="D57" s="16" t="s">
        <v>5</v>
      </c>
      <c r="E57" s="30">
        <v>114</v>
      </c>
      <c r="F57" s="30">
        <v>124</v>
      </c>
      <c r="G57" s="50" t="s">
        <v>2</v>
      </c>
      <c r="H57" s="50" t="s">
        <v>2</v>
      </c>
      <c r="I57" s="42" t="s">
        <v>140</v>
      </c>
      <c r="J57" s="10" t="str">
        <f>IF(G57="No Change","N/A",IF(G57="New Tag Required",Lookup!F:F,IF(G57="Remove Old Tag",Lookup!F:F,IF(G57="N/A","N/A",""))))</f>
        <v>N/A</v>
      </c>
      <c r="K57" s="32"/>
      <c r="M57" s="10" t="str">
        <f>IF(H57="No Change","N/A",IF(H57="New Tag Required",Lookup!F:F,IF(H57="Remove Old Sign",Lookup!F:F,IF(H57="N/A","N/A",""))))</f>
        <v>N/A</v>
      </c>
    </row>
    <row r="58" spans="1:13" x14ac:dyDescent="0.25">
      <c r="A58" s="56" t="s">
        <v>106</v>
      </c>
      <c r="B58" s="26" t="s">
        <v>139</v>
      </c>
      <c r="C58" s="11" t="s">
        <v>71</v>
      </c>
      <c r="D58" s="16" t="s">
        <v>5</v>
      </c>
      <c r="E58" s="30">
        <v>58</v>
      </c>
      <c r="F58" s="30">
        <v>49</v>
      </c>
      <c r="G58" s="50" t="s">
        <v>2</v>
      </c>
      <c r="H58" s="50" t="s">
        <v>2</v>
      </c>
      <c r="I58" s="42" t="s">
        <v>140</v>
      </c>
      <c r="J58" s="10" t="str">
        <f>IF(G58="No Change","N/A",IF(G58="New Tag Required",Lookup!F:F,IF(G58="Remove Old Tag",Lookup!F:F,IF(G58="N/A","N/A",""))))</f>
        <v>N/A</v>
      </c>
      <c r="K58" s="32"/>
      <c r="M58" s="10" t="str">
        <f>IF(H58="No Change","N/A",IF(H58="New Tag Required",Lookup!F:F,IF(H58="Remove Old Sign",Lookup!F:F,IF(H58="N/A","N/A",""))))</f>
        <v>N/A</v>
      </c>
    </row>
    <row r="59" spans="1:13" x14ac:dyDescent="0.25">
      <c r="A59" s="56" t="s">
        <v>107</v>
      </c>
      <c r="B59" s="26" t="s">
        <v>139</v>
      </c>
      <c r="C59" s="11" t="s">
        <v>71</v>
      </c>
      <c r="D59" s="16" t="s">
        <v>5</v>
      </c>
      <c r="E59" s="16">
        <v>54</v>
      </c>
      <c r="F59" s="16">
        <v>46</v>
      </c>
      <c r="G59" s="50" t="s">
        <v>2</v>
      </c>
      <c r="H59" s="50" t="s">
        <v>2</v>
      </c>
      <c r="I59" s="42" t="s">
        <v>140</v>
      </c>
      <c r="J59" s="10" t="str">
        <f>IF(G59="No Change","N/A",IF(G59="New Tag Required",Lookup!F:F,IF(G59="Remove Old Tag",Lookup!F:F,IF(G59="N/A","N/A",""))))</f>
        <v>N/A</v>
      </c>
      <c r="K59" s="32"/>
      <c r="M59" s="10" t="str">
        <f>IF(H59="No Change","N/A",IF(H59="New Tag Required",Lookup!F:F,IF(H59="Remove Old Sign",Lookup!F:F,IF(H59="N/A","N/A",""))))</f>
        <v>N/A</v>
      </c>
    </row>
    <row r="60" spans="1:13" x14ac:dyDescent="0.25">
      <c r="A60" s="54">
        <v>207</v>
      </c>
      <c r="B60" s="26" t="s">
        <v>139</v>
      </c>
      <c r="C60" s="11" t="s">
        <v>30</v>
      </c>
      <c r="D60" s="16" t="s">
        <v>6</v>
      </c>
      <c r="E60" s="16">
        <v>118</v>
      </c>
      <c r="F60" s="16">
        <v>118</v>
      </c>
      <c r="G60" s="50" t="s">
        <v>2</v>
      </c>
      <c r="H60" s="50" t="s">
        <v>2</v>
      </c>
      <c r="I60" s="42" t="s">
        <v>140</v>
      </c>
      <c r="J60" s="10" t="str">
        <f>IF(G60="No Change","N/A",IF(G60="New Tag Required",Lookup!F:F,IF(G60="Remove Old Tag",Lookup!F:F,IF(G60="N/A","N/A",""))))</f>
        <v>N/A</v>
      </c>
      <c r="K60" s="32"/>
      <c r="M60" s="10" t="str">
        <f>IF(H60="No Change","N/A",IF(H60="New Tag Required",Lookup!F:F,IF(H60="Remove Old Sign",Lookup!F:F,IF(H60="N/A","N/A",""))))</f>
        <v>N/A</v>
      </c>
    </row>
    <row r="61" spans="1:13" x14ac:dyDescent="0.25">
      <c r="A61" s="54">
        <v>208</v>
      </c>
      <c r="B61" s="26" t="s">
        <v>139</v>
      </c>
      <c r="C61" s="11" t="s">
        <v>30</v>
      </c>
      <c r="D61" s="16" t="s">
        <v>6</v>
      </c>
      <c r="E61" s="16">
        <v>150</v>
      </c>
      <c r="F61" s="16">
        <v>150</v>
      </c>
      <c r="G61" s="50" t="s">
        <v>2</v>
      </c>
      <c r="H61" s="50" t="s">
        <v>2</v>
      </c>
      <c r="I61" s="42" t="s">
        <v>140</v>
      </c>
      <c r="J61" s="10" t="str">
        <f>IF(G61="No Change","N/A",IF(G61="New Tag Required",Lookup!F:F,IF(G61="Remove Old Tag",Lookup!F:F,IF(G61="N/A","N/A",""))))</f>
        <v>N/A</v>
      </c>
      <c r="K61" s="32"/>
      <c r="M61" s="10" t="str">
        <f>IF(H61="No Change","N/A",IF(H61="New Tag Required",Lookup!F:F,IF(H61="Remove Old Sign",Lookup!F:F,IF(H61="N/A","N/A",""))))</f>
        <v>N/A</v>
      </c>
    </row>
    <row r="62" spans="1:13" x14ac:dyDescent="0.25">
      <c r="A62" s="48" t="s">
        <v>108</v>
      </c>
      <c r="B62" s="26" t="s">
        <v>139</v>
      </c>
      <c r="C62" s="11" t="s">
        <v>71</v>
      </c>
      <c r="D62" s="16" t="s">
        <v>5</v>
      </c>
      <c r="E62" s="16">
        <v>105</v>
      </c>
      <c r="F62" s="16">
        <v>103</v>
      </c>
      <c r="G62" s="50" t="s">
        <v>2</v>
      </c>
      <c r="H62" s="50" t="s">
        <v>2</v>
      </c>
      <c r="I62" s="42" t="s">
        <v>140</v>
      </c>
      <c r="J62" s="10" t="str">
        <f>IF(G62="No Change","N/A",IF(G62="New Tag Required",Lookup!F:F,IF(G62="Remove Old Tag",Lookup!F:F,IF(G62="N/A","N/A",""))))</f>
        <v>N/A</v>
      </c>
      <c r="K62" s="32"/>
      <c r="M62" s="10" t="str">
        <f>IF(H62="No Change","N/A",IF(H62="New Tag Required",Lookup!F:F,IF(H62="Remove Old Sign",Lookup!F:F,IF(H62="N/A","N/A",""))))</f>
        <v>N/A</v>
      </c>
    </row>
    <row r="63" spans="1:13" x14ac:dyDescent="0.25">
      <c r="A63" s="48" t="s">
        <v>109</v>
      </c>
      <c r="B63" s="26" t="s">
        <v>139</v>
      </c>
      <c r="C63" s="11" t="s">
        <v>71</v>
      </c>
      <c r="D63" s="16" t="s">
        <v>5</v>
      </c>
      <c r="E63" s="16">
        <v>21</v>
      </c>
      <c r="F63" s="16">
        <v>17</v>
      </c>
      <c r="G63" s="50" t="s">
        <v>2</v>
      </c>
      <c r="H63" s="50" t="s">
        <v>2</v>
      </c>
      <c r="I63" s="42" t="s">
        <v>140</v>
      </c>
      <c r="J63" s="10" t="str">
        <f>IF(G63="No Change","N/A",IF(G63="New Tag Required",Lookup!F:F,IF(G63="Remove Old Tag",Lookup!F:F,IF(G63="N/A","N/A",""))))</f>
        <v>N/A</v>
      </c>
      <c r="K63" s="32"/>
      <c r="M63" s="10" t="str">
        <f>IF(H63="No Change","N/A",IF(H63="New Tag Required",Lookup!F:F,IF(H63="Remove Old Sign",Lookup!F:F,IF(H63="N/A","N/A",""))))</f>
        <v>N/A</v>
      </c>
    </row>
    <row r="64" spans="1:13" x14ac:dyDescent="0.25">
      <c r="A64" s="48" t="s">
        <v>110</v>
      </c>
      <c r="B64" s="26" t="s">
        <v>139</v>
      </c>
      <c r="C64" s="11" t="s">
        <v>71</v>
      </c>
      <c r="D64" s="16" t="s">
        <v>5</v>
      </c>
      <c r="E64" s="16">
        <v>116</v>
      </c>
      <c r="F64" s="16">
        <v>110</v>
      </c>
      <c r="G64" s="50" t="s">
        <v>2</v>
      </c>
      <c r="H64" s="50" t="s">
        <v>2</v>
      </c>
      <c r="I64" s="42" t="s">
        <v>140</v>
      </c>
      <c r="J64" s="10" t="str">
        <f>IF(G64="No Change","N/A",IF(G64="New Tag Required",Lookup!F:F,IF(G64="Remove Old Tag",Lookup!F:F,IF(G64="N/A","N/A",""))))</f>
        <v>N/A</v>
      </c>
      <c r="K64" s="32"/>
      <c r="M64" s="10" t="str">
        <f>IF(H64="No Change","N/A",IF(H64="New Tag Required",Lookup!F:F,IF(H64="Remove Old Sign",Lookup!F:F,IF(H64="N/A","N/A",""))))</f>
        <v>N/A</v>
      </c>
    </row>
    <row r="65" spans="1:13" x14ac:dyDescent="0.25">
      <c r="A65" s="48" t="s">
        <v>111</v>
      </c>
      <c r="B65" s="26" t="s">
        <v>139</v>
      </c>
      <c r="C65" s="11" t="s">
        <v>71</v>
      </c>
      <c r="D65" s="16" t="s">
        <v>5</v>
      </c>
      <c r="E65" s="16">
        <v>65</v>
      </c>
      <c r="F65" s="16">
        <v>64</v>
      </c>
      <c r="G65" s="50" t="s">
        <v>2</v>
      </c>
      <c r="H65" s="50" t="s">
        <v>2</v>
      </c>
      <c r="I65" s="42" t="s">
        <v>140</v>
      </c>
      <c r="J65" s="10" t="str">
        <f>IF(G65="No Change","N/A",IF(G65="New Tag Required",Lookup!F:F,IF(G65="Remove Old Tag",Lookup!F:F,IF(G65="N/A","N/A",""))))</f>
        <v>N/A</v>
      </c>
      <c r="K65" s="32"/>
      <c r="M65" s="10" t="str">
        <f>IF(H65="No Change","N/A",IF(H65="New Tag Required",Lookup!F:F,IF(H65="Remove Old Sign",Lookup!F:F,IF(H65="N/A","N/A",""))))</f>
        <v>N/A</v>
      </c>
    </row>
    <row r="66" spans="1:13" x14ac:dyDescent="0.25">
      <c r="A66" s="48" t="s">
        <v>112</v>
      </c>
      <c r="B66" s="26" t="s">
        <v>139</v>
      </c>
      <c r="C66" s="11" t="s">
        <v>71</v>
      </c>
      <c r="D66" s="16" t="s">
        <v>5</v>
      </c>
      <c r="E66" s="16">
        <v>78</v>
      </c>
      <c r="F66" s="16">
        <v>76</v>
      </c>
      <c r="G66" s="50" t="s">
        <v>2</v>
      </c>
      <c r="H66" s="50" t="s">
        <v>2</v>
      </c>
      <c r="I66" s="42" t="s">
        <v>140</v>
      </c>
      <c r="J66" s="10" t="str">
        <f>IF(G66="No Change","N/A",IF(G66="New Tag Required",Lookup!F:F,IF(G66="Remove Old Tag",Lookup!F:F,IF(G66="N/A","N/A",""))))</f>
        <v>N/A</v>
      </c>
      <c r="K66" s="32"/>
      <c r="M66" s="10" t="str">
        <f>IF(H66="No Change","N/A",IF(H66="New Tag Required",Lookup!F:F,IF(H66="Remove Old Sign",Lookup!F:F,IF(H66="N/A","N/A",""))))</f>
        <v>N/A</v>
      </c>
    </row>
    <row r="67" spans="1:13" x14ac:dyDescent="0.25">
      <c r="A67" s="48" t="s">
        <v>113</v>
      </c>
      <c r="B67" s="26" t="s">
        <v>139</v>
      </c>
      <c r="C67" s="11" t="s">
        <v>71</v>
      </c>
      <c r="D67" s="16" t="s">
        <v>5</v>
      </c>
      <c r="E67" s="16">
        <v>186</v>
      </c>
      <c r="F67" s="16">
        <v>181</v>
      </c>
      <c r="G67" s="50" t="s">
        <v>2</v>
      </c>
      <c r="H67" s="50" t="s">
        <v>2</v>
      </c>
      <c r="I67" s="42" t="s">
        <v>140</v>
      </c>
      <c r="J67" s="10" t="str">
        <f>IF(G67="No Change","N/A",IF(G67="New Tag Required",Lookup!F:F,IF(G67="Remove Old Tag",Lookup!F:F,IF(G67="N/A","N/A",""))))</f>
        <v>N/A</v>
      </c>
      <c r="K67" s="32"/>
      <c r="M67" s="10" t="str">
        <f>IF(H67="No Change","N/A",IF(H67="New Tag Required",Lookup!F:F,IF(H67="Remove Old Sign",Lookup!F:F,IF(H67="N/A","N/A",""))))</f>
        <v>N/A</v>
      </c>
    </row>
    <row r="68" spans="1:13" x14ac:dyDescent="0.25">
      <c r="A68" s="48" t="s">
        <v>114</v>
      </c>
      <c r="B68" s="26" t="s">
        <v>139</v>
      </c>
      <c r="C68" s="11" t="s">
        <v>71</v>
      </c>
      <c r="D68" s="16" t="s">
        <v>5</v>
      </c>
      <c r="E68" s="16">
        <v>57</v>
      </c>
      <c r="F68" s="16">
        <v>54</v>
      </c>
      <c r="G68" s="50" t="s">
        <v>2</v>
      </c>
      <c r="H68" s="50" t="s">
        <v>2</v>
      </c>
      <c r="I68" s="42" t="s">
        <v>140</v>
      </c>
      <c r="J68" s="10" t="str">
        <f>IF(G68="No Change","N/A",IF(G68="New Tag Required",Lookup!F:F,IF(G68="Remove Old Tag",Lookup!F:F,IF(G68="N/A","N/A",""))))</f>
        <v>N/A</v>
      </c>
      <c r="K68" s="32"/>
      <c r="M68" s="10" t="str">
        <f>IF(H68="No Change","N/A",IF(H68="New Tag Required",Lookup!F:F,IF(H68="Remove Old Sign",Lookup!F:F,IF(H68="N/A","N/A",""))))</f>
        <v>N/A</v>
      </c>
    </row>
    <row r="69" spans="1:13" x14ac:dyDescent="0.25">
      <c r="A69" s="48" t="s">
        <v>117</v>
      </c>
      <c r="B69" s="26" t="s">
        <v>139</v>
      </c>
      <c r="C69" s="11" t="s">
        <v>71</v>
      </c>
      <c r="D69" s="16" t="s">
        <v>5</v>
      </c>
      <c r="E69" s="16">
        <v>60</v>
      </c>
      <c r="F69" s="16">
        <v>59</v>
      </c>
      <c r="G69" s="50" t="s">
        <v>2</v>
      </c>
      <c r="H69" s="50" t="s">
        <v>2</v>
      </c>
      <c r="I69" s="42" t="s">
        <v>140</v>
      </c>
      <c r="J69" s="10" t="str">
        <f>IF(G69="No Change","N/A",IF(G69="New Tag Required",Lookup!F:F,IF(G69="Remove Old Tag",Lookup!F:F,IF(G69="N/A","N/A",""))))</f>
        <v>N/A</v>
      </c>
      <c r="K69" s="32"/>
      <c r="M69" s="10" t="str">
        <f>IF(H69="No Change","N/A",IF(H69="New Tag Required",Lookup!F:F,IF(H69="Remove Old Sign",Lookup!F:F,IF(H69="N/A","N/A",""))))</f>
        <v>N/A</v>
      </c>
    </row>
    <row r="70" spans="1:13" x14ac:dyDescent="0.25">
      <c r="A70" s="48" t="s">
        <v>138</v>
      </c>
      <c r="B70" s="26" t="s">
        <v>139</v>
      </c>
      <c r="C70" s="11" t="s">
        <v>71</v>
      </c>
      <c r="D70" s="16" t="s">
        <v>5</v>
      </c>
      <c r="E70" s="16">
        <v>7</v>
      </c>
      <c r="F70" s="16">
        <v>7</v>
      </c>
      <c r="G70" s="50" t="s">
        <v>2</v>
      </c>
      <c r="H70" s="50" t="s">
        <v>2</v>
      </c>
      <c r="I70" s="42" t="s">
        <v>140</v>
      </c>
      <c r="J70" s="10" t="str">
        <f>IF(G70="No Change","N/A",IF(G70="New Tag Required",Lookup!F:F,IF(G70="Remove Old Tag",Lookup!F:F,IF(G70="N/A","N/A",""))))</f>
        <v>N/A</v>
      </c>
      <c r="K70" s="32"/>
      <c r="M70" s="10" t="str">
        <f>IF(H70="No Change","N/A",IF(H70="New Tag Required",Lookup!F:F,IF(H70="Remove Old Sign",Lookup!F:F,IF(H70="N/A","N/A",""))))</f>
        <v>N/A</v>
      </c>
    </row>
    <row r="71" spans="1:13" x14ac:dyDescent="0.25">
      <c r="A71" s="48" t="s">
        <v>137</v>
      </c>
      <c r="B71" s="26" t="s">
        <v>139</v>
      </c>
      <c r="C71" s="11" t="s">
        <v>71</v>
      </c>
      <c r="D71" s="16" t="s">
        <v>5</v>
      </c>
      <c r="E71" s="16">
        <v>57</v>
      </c>
      <c r="F71" s="16">
        <v>54</v>
      </c>
      <c r="G71" s="50" t="s">
        <v>2</v>
      </c>
      <c r="H71" s="50" t="s">
        <v>2</v>
      </c>
      <c r="I71" s="42" t="s">
        <v>140</v>
      </c>
      <c r="J71" s="10" t="str">
        <f>IF(G71="No Change","N/A",IF(G71="New Tag Required",Lookup!F:F,IF(G71="Remove Old Tag",Lookup!F:F,IF(G71="N/A","N/A",""))))</f>
        <v>N/A</v>
      </c>
      <c r="K71" s="32"/>
      <c r="M71" s="10" t="str">
        <f>IF(H71="No Change","N/A",IF(H71="New Tag Required",Lookup!F:F,IF(H71="Remove Old Sign",Lookup!F:F,IF(H71="N/A","N/A",""))))</f>
        <v>N/A</v>
      </c>
    </row>
    <row r="72" spans="1:13" x14ac:dyDescent="0.25">
      <c r="A72" s="48" t="s">
        <v>118</v>
      </c>
      <c r="B72" s="26" t="s">
        <v>139</v>
      </c>
      <c r="C72" s="11" t="s">
        <v>71</v>
      </c>
      <c r="D72" s="16" t="s">
        <v>5</v>
      </c>
      <c r="E72" s="16">
        <v>82</v>
      </c>
      <c r="F72" s="16">
        <v>72</v>
      </c>
      <c r="G72" s="50" t="s">
        <v>2</v>
      </c>
      <c r="H72" s="50" t="s">
        <v>2</v>
      </c>
      <c r="I72" s="42" t="s">
        <v>140</v>
      </c>
      <c r="J72" s="10" t="str">
        <f>IF(G72="No Change","N/A",IF(G72="New Tag Required",Lookup!F:F,IF(G72="Remove Old Tag",Lookup!F:F,IF(G72="N/A","N/A",""))))</f>
        <v>N/A</v>
      </c>
      <c r="K72" s="32"/>
      <c r="M72" s="10" t="str">
        <f>IF(H72="No Change","N/A",IF(H72="New Tag Required",Lookup!F:F,IF(H72="Remove Old Sign",Lookup!F:F,IF(H72="N/A","N/A",""))))</f>
        <v>N/A</v>
      </c>
    </row>
    <row r="73" spans="1:13" x14ac:dyDescent="0.25">
      <c r="A73" s="48" t="s">
        <v>119</v>
      </c>
      <c r="B73" s="26" t="s">
        <v>139</v>
      </c>
      <c r="C73" s="11" t="s">
        <v>71</v>
      </c>
      <c r="D73" s="16" t="s">
        <v>5</v>
      </c>
      <c r="E73" s="16">
        <v>81</v>
      </c>
      <c r="F73" s="16">
        <v>75</v>
      </c>
      <c r="G73" s="50" t="s">
        <v>2</v>
      </c>
      <c r="H73" s="50" t="s">
        <v>2</v>
      </c>
      <c r="I73" s="42" t="s">
        <v>140</v>
      </c>
      <c r="J73" s="10" t="str">
        <f>IF(G73="No Change","N/A",IF(G73="New Tag Required",Lookup!F:F,IF(G73="Remove Old Tag",Lookup!F:F,IF(G73="N/A","N/A",""))))</f>
        <v>N/A</v>
      </c>
      <c r="K73" s="32"/>
      <c r="M73" s="10" t="str">
        <f>IF(H73="No Change","N/A",IF(H73="New Tag Required",Lookup!F:F,IF(H73="Remove Old Sign",Lookup!F:F,IF(H73="N/A","N/A",""))))</f>
        <v>N/A</v>
      </c>
    </row>
    <row r="74" spans="1:13" x14ac:dyDescent="0.25">
      <c r="A74" s="48" t="s">
        <v>120</v>
      </c>
      <c r="B74" s="26" t="s">
        <v>139</v>
      </c>
      <c r="C74" s="11" t="s">
        <v>71</v>
      </c>
      <c r="D74" s="16" t="s">
        <v>5</v>
      </c>
      <c r="E74" s="16">
        <v>82</v>
      </c>
      <c r="F74" s="16">
        <v>61</v>
      </c>
      <c r="G74" s="50" t="s">
        <v>2</v>
      </c>
      <c r="H74" s="50" t="s">
        <v>2</v>
      </c>
      <c r="I74" s="42" t="s">
        <v>140</v>
      </c>
      <c r="J74" s="10" t="str">
        <f>IF(G74="No Change","N/A",IF(G74="New Tag Required",Lookup!F:F,IF(G74="Remove Old Tag",Lookup!F:F,IF(G74="N/A","N/A",""))))</f>
        <v>N/A</v>
      </c>
      <c r="K74" s="32"/>
      <c r="M74" s="10" t="str">
        <f>IF(H74="No Change","N/A",IF(H74="New Tag Required",Lookup!F:F,IF(H74="Remove Old Sign",Lookup!F:F,IF(H74="N/A","N/A",""))))</f>
        <v>N/A</v>
      </c>
    </row>
    <row r="75" spans="1:13" x14ac:dyDescent="0.25">
      <c r="A75" s="48" t="s">
        <v>121</v>
      </c>
      <c r="B75" s="26" t="s">
        <v>139</v>
      </c>
      <c r="C75" s="11" t="s">
        <v>71</v>
      </c>
      <c r="D75" s="16" t="s">
        <v>5</v>
      </c>
      <c r="E75" s="16">
        <v>81</v>
      </c>
      <c r="F75" s="16">
        <v>75</v>
      </c>
      <c r="G75" s="50" t="s">
        <v>2</v>
      </c>
      <c r="H75" s="50" t="s">
        <v>2</v>
      </c>
      <c r="I75" s="42" t="s">
        <v>140</v>
      </c>
      <c r="J75" s="10" t="str">
        <f>IF(G75="No Change","N/A",IF(G75="New Tag Required",Lookup!F:F,IF(G75="Remove Old Tag",Lookup!F:F,IF(G75="N/A","N/A",""))))</f>
        <v>N/A</v>
      </c>
      <c r="K75" s="32"/>
      <c r="M75" s="10" t="str">
        <f>IF(H75="No Change","N/A",IF(H75="New Tag Required",Lookup!F:F,IF(H75="Remove Old Sign",Lookup!F:F,IF(H75="N/A","N/A",""))))</f>
        <v>N/A</v>
      </c>
    </row>
    <row r="76" spans="1:13" x14ac:dyDescent="0.25">
      <c r="A76" s="48" t="s">
        <v>122</v>
      </c>
      <c r="B76" s="26" t="s">
        <v>139</v>
      </c>
      <c r="C76" s="11" t="s">
        <v>71</v>
      </c>
      <c r="D76" s="16" t="s">
        <v>5</v>
      </c>
      <c r="E76" s="16">
        <v>24</v>
      </c>
      <c r="F76" s="16">
        <v>29</v>
      </c>
      <c r="G76" s="50" t="s">
        <v>2</v>
      </c>
      <c r="H76" s="50" t="s">
        <v>2</v>
      </c>
      <c r="I76" s="42" t="s">
        <v>140</v>
      </c>
      <c r="J76" s="10" t="str">
        <f>IF(G76="No Change","N/A",IF(G76="New Tag Required",Lookup!F:F,IF(G76="Remove Old Tag",Lookup!F:F,IF(G76="N/A","N/A",""))))</f>
        <v>N/A</v>
      </c>
      <c r="K76" s="32"/>
      <c r="M76" s="10" t="str">
        <f>IF(H76="No Change","N/A",IF(H76="New Tag Required",Lookup!F:F,IF(H76="Remove Old Sign",Lookup!F:F,IF(H76="N/A","N/A",""))))</f>
        <v>N/A</v>
      </c>
    </row>
    <row r="77" spans="1:13" x14ac:dyDescent="0.25">
      <c r="A77" s="48" t="s">
        <v>123</v>
      </c>
      <c r="B77" s="26" t="s">
        <v>139</v>
      </c>
      <c r="C77" s="11" t="s">
        <v>71</v>
      </c>
      <c r="D77" s="16" t="s">
        <v>5</v>
      </c>
      <c r="E77" s="16">
        <v>100</v>
      </c>
      <c r="F77" s="16">
        <v>101</v>
      </c>
      <c r="G77" s="50" t="s">
        <v>2</v>
      </c>
      <c r="H77" s="50" t="s">
        <v>2</v>
      </c>
      <c r="I77" s="42" t="s">
        <v>140</v>
      </c>
      <c r="J77" s="10" t="str">
        <f>IF(G77="No Change","N/A",IF(G77="New Tag Required",Lookup!F:F,IF(G77="Remove Old Tag",Lookup!F:F,IF(G77="N/A","N/A",""))))</f>
        <v>N/A</v>
      </c>
      <c r="K77" s="32"/>
      <c r="M77" s="10" t="str">
        <f>IF(H77="No Change","N/A",IF(H77="New Tag Required",Lookup!F:F,IF(H77="Remove Old Sign",Lookup!F:F,IF(H77="N/A","N/A",""))))</f>
        <v>N/A</v>
      </c>
    </row>
    <row r="78" spans="1:13" x14ac:dyDescent="0.25">
      <c r="A78" s="48" t="s">
        <v>124</v>
      </c>
      <c r="B78" s="26" t="s">
        <v>139</v>
      </c>
      <c r="C78" s="11" t="s">
        <v>71</v>
      </c>
      <c r="D78" s="16" t="s">
        <v>5</v>
      </c>
      <c r="E78" s="16">
        <v>100</v>
      </c>
      <c r="F78" s="16">
        <v>102</v>
      </c>
      <c r="G78" s="50" t="s">
        <v>2</v>
      </c>
      <c r="H78" s="50" t="s">
        <v>2</v>
      </c>
      <c r="I78" s="42" t="s">
        <v>140</v>
      </c>
      <c r="J78" s="10" t="str">
        <f>IF(G78="No Change","N/A",IF(G78="New Tag Required",Lookup!F:F,IF(G78="Remove Old Tag",Lookup!F:F,IF(G78="N/A","N/A",""))))</f>
        <v>N/A</v>
      </c>
      <c r="K78" s="32"/>
      <c r="M78" s="10" t="str">
        <f>IF(H78="No Change","N/A",IF(H78="New Tag Required",Lookup!F:F,IF(H78="Remove Old Sign",Lookup!F:F,IF(H78="N/A","N/A",""))))</f>
        <v>N/A</v>
      </c>
    </row>
    <row r="79" spans="1:13" x14ac:dyDescent="0.25">
      <c r="A79" s="48" t="s">
        <v>125</v>
      </c>
      <c r="B79" s="26" t="s">
        <v>139</v>
      </c>
      <c r="C79" s="11" t="s">
        <v>71</v>
      </c>
      <c r="D79" s="16" t="s">
        <v>5</v>
      </c>
      <c r="E79" s="16">
        <v>100</v>
      </c>
      <c r="F79" s="16">
        <v>102</v>
      </c>
      <c r="G79" s="50" t="s">
        <v>2</v>
      </c>
      <c r="H79" s="50" t="s">
        <v>2</v>
      </c>
      <c r="I79" s="42" t="s">
        <v>140</v>
      </c>
      <c r="J79" s="10" t="str">
        <f>IF(G79="No Change","N/A",IF(G79="New Tag Required",Lookup!F:F,IF(G79="Remove Old Tag",Lookup!F:F,IF(G79="N/A","N/A",""))))</f>
        <v>N/A</v>
      </c>
      <c r="K79" s="32"/>
      <c r="M79" s="10" t="str">
        <f>IF(H79="No Change","N/A",IF(H79="New Tag Required",Lookup!F:F,IF(H79="Remove Old Sign",Lookup!F:F,IF(H79="N/A","N/A",""))))</f>
        <v>N/A</v>
      </c>
    </row>
    <row r="80" spans="1:13" x14ac:dyDescent="0.25">
      <c r="A80" s="48" t="s">
        <v>126</v>
      </c>
      <c r="B80" s="26" t="s">
        <v>139</v>
      </c>
      <c r="C80" s="11" t="s">
        <v>71</v>
      </c>
      <c r="D80" s="16" t="s">
        <v>5</v>
      </c>
      <c r="E80" s="16">
        <v>41</v>
      </c>
      <c r="F80" s="16">
        <v>42</v>
      </c>
      <c r="G80" s="50" t="s">
        <v>2</v>
      </c>
      <c r="H80" s="50" t="s">
        <v>2</v>
      </c>
      <c r="I80" s="42" t="s">
        <v>140</v>
      </c>
      <c r="J80" s="10" t="str">
        <f>IF(G80="No Change","N/A",IF(G80="New Tag Required",Lookup!F:F,IF(G80="Remove Old Tag",Lookup!F:F,IF(G80="N/A","N/A",""))))</f>
        <v>N/A</v>
      </c>
      <c r="K80" s="32"/>
      <c r="M80" s="10" t="str">
        <f>IF(H80="No Change","N/A",IF(H80="New Tag Required",Lookup!F:F,IF(H80="Remove Old Sign",Lookup!F:F,IF(H80="N/A","N/A",""))))</f>
        <v>N/A</v>
      </c>
    </row>
    <row r="81" spans="1:13" x14ac:dyDescent="0.25">
      <c r="A81" s="48" t="s">
        <v>127</v>
      </c>
      <c r="B81" s="26" t="s">
        <v>139</v>
      </c>
      <c r="C81" s="11" t="s">
        <v>71</v>
      </c>
      <c r="D81" s="16" t="s">
        <v>5</v>
      </c>
      <c r="E81" s="16">
        <v>101</v>
      </c>
      <c r="F81" s="16">
        <v>101</v>
      </c>
      <c r="G81" s="50" t="s">
        <v>2</v>
      </c>
      <c r="H81" s="50" t="s">
        <v>2</v>
      </c>
      <c r="I81" s="42" t="s">
        <v>140</v>
      </c>
      <c r="J81" s="10" t="str">
        <f>IF(G81="No Change","N/A",IF(G81="New Tag Required",Lookup!F:F,IF(G81="Remove Old Tag",Lookup!F:F,IF(G81="N/A","N/A",""))))</f>
        <v>N/A</v>
      </c>
      <c r="K81" s="32"/>
      <c r="M81" s="10" t="str">
        <f>IF(H81="No Change","N/A",IF(H81="New Tag Required",Lookup!F:F,IF(H81="Remove Old Sign",Lookup!F:F,IF(H81="N/A","N/A",""))))</f>
        <v>N/A</v>
      </c>
    </row>
    <row r="82" spans="1:13" x14ac:dyDescent="0.25">
      <c r="A82" s="48" t="s">
        <v>128</v>
      </c>
      <c r="B82" s="26" t="s">
        <v>139</v>
      </c>
      <c r="C82" s="11" t="s">
        <v>71</v>
      </c>
      <c r="D82" s="16" t="s">
        <v>5</v>
      </c>
      <c r="E82" s="16">
        <v>167</v>
      </c>
      <c r="F82" s="16">
        <v>164</v>
      </c>
      <c r="G82" s="50" t="s">
        <v>2</v>
      </c>
      <c r="H82" s="50" t="s">
        <v>2</v>
      </c>
      <c r="I82" s="42" t="s">
        <v>140</v>
      </c>
      <c r="J82" s="10" t="str">
        <f>IF(G82="No Change","N/A",IF(G82="New Tag Required",Lookup!F:F,IF(G82="Remove Old Tag",Lookup!F:F,IF(G82="N/A","N/A",""))))</f>
        <v>N/A</v>
      </c>
      <c r="K82" s="32"/>
      <c r="M82" s="10" t="str">
        <f>IF(H82="No Change","N/A",IF(H82="New Tag Required",Lookup!F:F,IF(H82="Remove Old Sign",Lookup!F:F,IF(H82="N/A","N/A",""))))</f>
        <v>N/A</v>
      </c>
    </row>
    <row r="83" spans="1:13" x14ac:dyDescent="0.25">
      <c r="A83" s="48" t="s">
        <v>129</v>
      </c>
      <c r="B83" s="26" t="s">
        <v>139</v>
      </c>
      <c r="C83" s="11" t="s">
        <v>71</v>
      </c>
      <c r="D83" s="16" t="s">
        <v>5</v>
      </c>
      <c r="E83" s="16">
        <v>83</v>
      </c>
      <c r="F83" s="16">
        <v>83</v>
      </c>
      <c r="G83" s="50" t="s">
        <v>2</v>
      </c>
      <c r="H83" s="50" t="s">
        <v>2</v>
      </c>
      <c r="I83" s="42" t="s">
        <v>140</v>
      </c>
      <c r="J83" s="10" t="str">
        <f>IF(G83="No Change","N/A",IF(G83="New Tag Required",Lookup!F:F,IF(G83="Remove Old Tag",Lookup!F:F,IF(G83="N/A","N/A",""))))</f>
        <v>N/A</v>
      </c>
      <c r="K83" s="32"/>
      <c r="M83" s="10" t="str">
        <f>IF(H83="No Change","N/A",IF(H83="New Tag Required",Lookup!F:F,IF(H83="Remove Old Sign",Lookup!F:F,IF(H83="N/A","N/A",""))))</f>
        <v>N/A</v>
      </c>
    </row>
    <row r="84" spans="1:13" x14ac:dyDescent="0.25">
      <c r="A84" s="48" t="s">
        <v>130</v>
      </c>
      <c r="B84" s="26" t="s">
        <v>139</v>
      </c>
      <c r="C84" s="11" t="s">
        <v>71</v>
      </c>
      <c r="D84" s="16" t="s">
        <v>5</v>
      </c>
      <c r="E84" s="16">
        <v>82</v>
      </c>
      <c r="F84" s="16">
        <v>76</v>
      </c>
      <c r="G84" s="50" t="s">
        <v>2</v>
      </c>
      <c r="H84" s="50" t="s">
        <v>2</v>
      </c>
      <c r="I84" s="42" t="s">
        <v>140</v>
      </c>
      <c r="J84" s="10" t="str">
        <f>IF(G84="No Change","N/A",IF(G84="New Tag Required",Lookup!F:F,IF(G84="Remove Old Tag",Lookup!F:F,IF(G84="N/A","N/A",""))))</f>
        <v>N/A</v>
      </c>
      <c r="K84" s="32"/>
      <c r="M84" s="10" t="str">
        <f>IF(H84="No Change","N/A",IF(H84="New Tag Required",Lookup!F:F,IF(H84="Remove Old Sign",Lookup!F:F,IF(H84="N/A","N/A",""))))</f>
        <v>N/A</v>
      </c>
    </row>
    <row r="85" spans="1:13" x14ac:dyDescent="0.25">
      <c r="A85" s="48" t="s">
        <v>131</v>
      </c>
      <c r="B85" s="26" t="s">
        <v>139</v>
      </c>
      <c r="C85" s="11" t="s">
        <v>71</v>
      </c>
      <c r="D85" s="16" t="s">
        <v>5</v>
      </c>
      <c r="E85" s="16">
        <v>115</v>
      </c>
      <c r="F85" s="16">
        <v>113</v>
      </c>
      <c r="G85" s="50" t="s">
        <v>2</v>
      </c>
      <c r="H85" s="50" t="s">
        <v>2</v>
      </c>
      <c r="I85" s="42" t="s">
        <v>140</v>
      </c>
      <c r="J85" s="10" t="str">
        <f>IF(G85="No Change","N/A",IF(G85="New Tag Required",Lookup!F:F,IF(G85="Remove Old Tag",Lookup!F:F,IF(G85="N/A","N/A",""))))</f>
        <v>N/A</v>
      </c>
      <c r="K85" s="32"/>
      <c r="M85" s="10" t="str">
        <f>IF(H85="No Change","N/A",IF(H85="New Tag Required",Lookup!F:F,IF(H85="Remove Old Sign",Lookup!F:F,IF(H85="N/A","N/A",""))))</f>
        <v>N/A</v>
      </c>
    </row>
    <row r="86" spans="1:13" x14ac:dyDescent="0.25">
      <c r="A86" s="48" t="s">
        <v>132</v>
      </c>
      <c r="B86" s="26" t="s">
        <v>139</v>
      </c>
      <c r="C86" s="11" t="s">
        <v>71</v>
      </c>
      <c r="D86" s="16" t="s">
        <v>5</v>
      </c>
      <c r="E86" s="16">
        <v>115</v>
      </c>
      <c r="F86" s="16">
        <v>115</v>
      </c>
      <c r="G86" s="50" t="s">
        <v>2</v>
      </c>
      <c r="H86" s="50" t="s">
        <v>2</v>
      </c>
      <c r="I86" s="42" t="s">
        <v>140</v>
      </c>
      <c r="J86" s="10" t="str">
        <f>IF(G86="No Change","N/A",IF(G86="New Tag Required",Lookup!F:F,IF(G86="Remove Old Tag",Lookup!F:F,IF(G86="N/A","N/A",""))))</f>
        <v>N/A</v>
      </c>
      <c r="K86" s="32"/>
      <c r="M86" s="10" t="str">
        <f>IF(H86="No Change","N/A",IF(H86="New Tag Required",Lookup!F:F,IF(H86="Remove Old Sign",Lookup!F:F,IF(H86="N/A","N/A",""))))</f>
        <v>N/A</v>
      </c>
    </row>
    <row r="87" spans="1:13" x14ac:dyDescent="0.25">
      <c r="A87" s="48" t="s">
        <v>133</v>
      </c>
      <c r="B87" s="26" t="s">
        <v>139</v>
      </c>
      <c r="C87" s="11" t="s">
        <v>71</v>
      </c>
      <c r="D87" s="16" t="s">
        <v>5</v>
      </c>
      <c r="E87" s="16">
        <v>115</v>
      </c>
      <c r="F87" s="16">
        <v>115</v>
      </c>
      <c r="G87" s="50" t="s">
        <v>2</v>
      </c>
      <c r="H87" s="50" t="s">
        <v>2</v>
      </c>
      <c r="I87" s="42" t="s">
        <v>140</v>
      </c>
      <c r="J87" s="10" t="str">
        <f>IF(G87="No Change","N/A",IF(G87="New Tag Required",Lookup!F:F,IF(G87="Remove Old Tag",Lookup!F:F,IF(G87="N/A","N/A",""))))</f>
        <v>N/A</v>
      </c>
      <c r="K87" s="32"/>
      <c r="M87" s="10" t="str">
        <f>IF(H87="No Change","N/A",IF(H87="New Tag Required",Lookup!F:F,IF(H87="Remove Old Sign",Lookup!F:F,IF(H87="N/A","N/A",""))))</f>
        <v>N/A</v>
      </c>
    </row>
    <row r="88" spans="1:13" x14ac:dyDescent="0.25">
      <c r="A88" s="48" t="s">
        <v>134</v>
      </c>
      <c r="B88" s="26" t="s">
        <v>139</v>
      </c>
      <c r="C88" s="16" t="s">
        <v>71</v>
      </c>
      <c r="D88" s="16" t="s">
        <v>5</v>
      </c>
      <c r="E88" s="16">
        <v>34</v>
      </c>
      <c r="F88" s="16">
        <v>30</v>
      </c>
      <c r="G88" s="50" t="s">
        <v>2</v>
      </c>
      <c r="H88" s="50" t="s">
        <v>2</v>
      </c>
      <c r="I88" s="42" t="s">
        <v>140</v>
      </c>
      <c r="J88" s="10" t="str">
        <f>IF(G88="No Change","N/A",IF(G88="New Tag Required",Lookup!F:F,IF(G88="Remove Old Tag",Lookup!F:F,IF(G88="N/A","N/A",""))))</f>
        <v>N/A</v>
      </c>
      <c r="K88" s="32"/>
      <c r="M88" s="10" t="str">
        <f>IF(H88="No Change","N/A",IF(H88="New Tag Required",Lookup!F:F,IF(H88="Remove Old Sign",Lookup!F:F,IF(H88="N/A","N/A",""))))</f>
        <v>N/A</v>
      </c>
    </row>
    <row r="89" spans="1:13" x14ac:dyDescent="0.25">
      <c r="A89" s="48" t="s">
        <v>135</v>
      </c>
      <c r="B89" s="26" t="s">
        <v>139</v>
      </c>
      <c r="C89" s="16" t="s">
        <v>71</v>
      </c>
      <c r="D89" s="16" t="s">
        <v>5</v>
      </c>
      <c r="E89" s="16">
        <v>365</v>
      </c>
      <c r="F89" s="16">
        <v>371</v>
      </c>
      <c r="G89" s="50" t="s">
        <v>2</v>
      </c>
      <c r="H89" s="50" t="s">
        <v>2</v>
      </c>
      <c r="I89" s="42" t="s">
        <v>140</v>
      </c>
      <c r="J89" s="10" t="str">
        <f>IF(G89="No Change","N/A",IF(G89="New Tag Required",Lookup!F:F,IF(G89="Remove Old Tag",Lookup!F:F,IF(G89="N/A","N/A",""))))</f>
        <v>N/A</v>
      </c>
      <c r="K89" s="32"/>
      <c r="M89" s="10" t="str">
        <f>IF(H89="No Change","N/A",IF(H89="New Tag Required",Lookup!F:F,IF(H89="Remove Old Sign",Lookup!F:F,IF(H89="N/A","N/A",""))))</f>
        <v>N/A</v>
      </c>
    </row>
    <row r="90" spans="1:13" x14ac:dyDescent="0.25">
      <c r="A90" s="48" t="s">
        <v>98</v>
      </c>
      <c r="B90" s="26" t="s">
        <v>139</v>
      </c>
      <c r="C90" s="16" t="s">
        <v>71</v>
      </c>
      <c r="D90" s="16" t="s">
        <v>5</v>
      </c>
      <c r="E90" s="16">
        <v>44</v>
      </c>
      <c r="F90" s="16">
        <v>45</v>
      </c>
      <c r="G90" s="50" t="s">
        <v>2</v>
      </c>
      <c r="H90" s="50" t="s">
        <v>2</v>
      </c>
      <c r="I90" s="42" t="s">
        <v>140</v>
      </c>
      <c r="J90" s="10" t="str">
        <f>IF(G90="No Change","N/A",IF(G90="New Tag Required",Lookup!F:F,IF(G90="Remove Old Tag",Lookup!F:F,IF(G90="N/A","N/A",""))))</f>
        <v>N/A</v>
      </c>
      <c r="K90" s="32"/>
      <c r="M90" s="10" t="str">
        <f>IF(H90="No Change","N/A",IF(H90="New Tag Required",Lookup!F:F,IF(H90="Remove Old Sign",Lookup!F:F,IF(H90="N/A","N/A",""))))</f>
        <v>N/A</v>
      </c>
    </row>
    <row r="91" spans="1:13" x14ac:dyDescent="0.25">
      <c r="A91" s="48" t="s">
        <v>94</v>
      </c>
      <c r="B91" s="26" t="s">
        <v>139</v>
      </c>
      <c r="C91" s="16" t="s">
        <v>71</v>
      </c>
      <c r="D91" s="16" t="s">
        <v>5</v>
      </c>
      <c r="E91" s="16">
        <v>66</v>
      </c>
      <c r="F91" s="16">
        <v>65</v>
      </c>
      <c r="G91" s="50" t="s">
        <v>2</v>
      </c>
      <c r="H91" s="50" t="s">
        <v>2</v>
      </c>
      <c r="I91" s="42" t="s">
        <v>140</v>
      </c>
      <c r="J91" s="10" t="str">
        <f>IF(G91="No Change","N/A",IF(G91="New Tag Required",Lookup!F:F,IF(G91="Remove Old Tag",Lookup!F:F,IF(G91="N/A","N/A",""))))</f>
        <v>N/A</v>
      </c>
      <c r="K91" s="32"/>
      <c r="M91" s="10" t="str">
        <f>IF(H91="No Change","N/A",IF(H91="New Tag Required",Lookup!F:F,IF(H91="Remove Old Sign",Lookup!F:F,IF(H91="N/A","N/A",""))))</f>
        <v>N/A</v>
      </c>
    </row>
    <row r="92" spans="1:13" x14ac:dyDescent="0.25">
      <c r="A92" s="48" t="s">
        <v>95</v>
      </c>
      <c r="B92" s="26" t="s">
        <v>139</v>
      </c>
      <c r="C92" s="16" t="s">
        <v>30</v>
      </c>
      <c r="D92" s="16" t="s">
        <v>6</v>
      </c>
      <c r="E92" s="16">
        <v>49</v>
      </c>
      <c r="F92" s="16">
        <v>49</v>
      </c>
      <c r="G92" s="50" t="s">
        <v>2</v>
      </c>
      <c r="H92" s="50" t="s">
        <v>2</v>
      </c>
      <c r="I92" s="42" t="s">
        <v>140</v>
      </c>
      <c r="J92" s="10" t="str">
        <f>IF(G92="No Change","N/A",IF(G92="New Tag Required",Lookup!F:F,IF(G92="Remove Old Tag",Lookup!F:F,IF(G92="N/A","N/A",""))))</f>
        <v>N/A</v>
      </c>
      <c r="K92" s="32"/>
      <c r="M92" s="10" t="str">
        <f>IF(H92="No Change","N/A",IF(H92="New Tag Required",Lookup!F:F,IF(H92="Remove Old Sign",Lookup!F:F,IF(H92="N/A","N/A",""))))</f>
        <v>N/A</v>
      </c>
    </row>
    <row r="93" spans="1:13" x14ac:dyDescent="0.25">
      <c r="A93" s="48" t="s">
        <v>136</v>
      </c>
      <c r="B93" s="26" t="s">
        <v>139</v>
      </c>
      <c r="C93" s="16" t="s">
        <v>71</v>
      </c>
      <c r="D93" s="16" t="s">
        <v>5</v>
      </c>
      <c r="E93" s="16">
        <v>57</v>
      </c>
      <c r="F93" s="16">
        <v>58</v>
      </c>
      <c r="G93" s="50" t="s">
        <v>2</v>
      </c>
      <c r="H93" s="50" t="s">
        <v>2</v>
      </c>
      <c r="I93" s="42" t="s">
        <v>140</v>
      </c>
      <c r="J93" s="10" t="str">
        <f>IF(G93="No Change","N/A",IF(G93="New Tag Required",Lookup!F:F,IF(G93="Remove Old Tag",Lookup!F:F,IF(G93="N/A","N/A",""))))</f>
        <v>N/A</v>
      </c>
      <c r="K93" s="32"/>
      <c r="M93" s="10" t="str">
        <f>IF(H93="No Change","N/A",IF(H93="New Tag Required",Lookup!F:F,IF(H93="Remove Old Sign",Lookup!F:F,IF(H93="N/A","N/A",""))))</f>
        <v>N/A</v>
      </c>
    </row>
    <row r="96" spans="1:13" ht="15.75" thickBot="1" x14ac:dyDescent="0.3"/>
    <row r="97" spans="7:13" ht="45" x14ac:dyDescent="0.25">
      <c r="G97" s="72" t="s">
        <v>45</v>
      </c>
      <c r="H97" s="73" t="s">
        <v>46</v>
      </c>
      <c r="J97" s="74" t="s">
        <v>40</v>
      </c>
      <c r="K97" s="10"/>
      <c r="L97" s="10"/>
      <c r="M97" s="74" t="s">
        <v>41</v>
      </c>
    </row>
    <row r="98" spans="7:13" ht="15.75" thickBot="1" x14ac:dyDescent="0.3">
      <c r="G98" s="14">
        <f>COUNTIF(G7:G97,"New Tag Required")</f>
        <v>0</v>
      </c>
      <c r="H98" s="13">
        <f>COUNTIF(H7:H97,"New Sign Required")</f>
        <v>0</v>
      </c>
      <c r="J98" s="12">
        <f>COUNTIF(J7:J97,"Installed")</f>
        <v>0</v>
      </c>
      <c r="K98" s="10"/>
      <c r="L98" s="10"/>
      <c r="M98" s="12">
        <f>COUNTIF(M7:M97,"Installed")</f>
        <v>0</v>
      </c>
    </row>
    <row r="204" spans="3:3" x14ac:dyDescent="0.25">
      <c r="C204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3">
    <mergeCell ref="B1:C1"/>
    <mergeCell ref="B2:C2"/>
    <mergeCell ref="A4:M4"/>
  </mergeCells>
  <conditionalFormatting sqref="G44">
    <cfRule type="containsText" dxfId="187" priority="268" operator="containsText" text="New Tag Required">
      <formula>NOT(ISERROR(SEARCH("New Tag Required",G44)))</formula>
    </cfRule>
  </conditionalFormatting>
  <conditionalFormatting sqref="D7 D42:D45 D47:D103">
    <cfRule type="containsText" dxfId="186" priority="267" operator="containsText" text="Yes">
      <formula>NOT(ISERROR(SEARCH("Yes",D7)))</formula>
    </cfRule>
  </conditionalFormatting>
  <conditionalFormatting sqref="H204:H425 H95:H96 H99:H103">
    <cfRule type="containsText" dxfId="185" priority="255" operator="containsText" text="New Sign Required">
      <formula>NOT(ISERROR(SEARCH("New Sign Required",H95)))</formula>
    </cfRule>
  </conditionalFormatting>
  <conditionalFormatting sqref="G44 G95:G96 G99:G103">
    <cfRule type="containsText" dxfId="184" priority="254" operator="containsText" text="Action Required">
      <formula>NOT(ISERROR(SEARCH("Action Required",G44)))</formula>
    </cfRule>
  </conditionalFormatting>
  <conditionalFormatting sqref="H95:H96 H99:H103">
    <cfRule type="containsText" dxfId="183" priority="253" operator="containsText" text="Action Required">
      <formula>NOT(ISERROR(SEARCH("Action Required",H95)))</formula>
    </cfRule>
  </conditionalFormatting>
  <conditionalFormatting sqref="G7 G12:G35 G38:G39">
    <cfRule type="containsText" dxfId="182" priority="195" operator="containsText" text="New Tag Required">
      <formula>NOT(ISERROR(SEARCH("New Tag Required",G7)))</formula>
    </cfRule>
  </conditionalFormatting>
  <conditionalFormatting sqref="D17:D41">
    <cfRule type="containsText" dxfId="181" priority="194" operator="containsText" text="Yes">
      <formula>NOT(ISERROR(SEARCH("Yes",D17)))</formula>
    </cfRule>
  </conditionalFormatting>
  <conditionalFormatting sqref="G7 G12:G35 G38:G39">
    <cfRule type="containsText" dxfId="180" priority="192" operator="containsText" text="Action Required">
      <formula>NOT(ISERROR(SEARCH("Action Required",G7)))</formula>
    </cfRule>
  </conditionalFormatting>
  <conditionalFormatting sqref="G7">
    <cfRule type="containsText" dxfId="179" priority="190" operator="containsText" text="New Tag Required">
      <formula>NOT(ISERROR(SEARCH("New Tag Required",G7)))</formula>
    </cfRule>
  </conditionalFormatting>
  <conditionalFormatting sqref="D7">
    <cfRule type="containsText" dxfId="178" priority="189" operator="containsText" text="Yes">
      <formula>NOT(ISERROR(SEARCH("Yes",D7)))</formula>
    </cfRule>
  </conditionalFormatting>
  <conditionalFormatting sqref="G7">
    <cfRule type="containsText" dxfId="177" priority="188" operator="containsText" text="Action Required">
      <formula>NOT(ISERROR(SEARCH("Action Required",G7)))</formula>
    </cfRule>
  </conditionalFormatting>
  <conditionalFormatting sqref="D104:D203">
    <cfRule type="containsText" dxfId="176" priority="187" operator="containsText" text="Yes">
      <formula>NOT(ISERROR(SEARCH("Yes",D104)))</formula>
    </cfRule>
  </conditionalFormatting>
  <conditionalFormatting sqref="H104:H203">
    <cfRule type="containsText" dxfId="175" priority="186" operator="containsText" text="New Sign Required">
      <formula>NOT(ISERROR(SEARCH("New Sign Required",H104)))</formula>
    </cfRule>
  </conditionalFormatting>
  <conditionalFormatting sqref="G104:G203">
    <cfRule type="containsText" dxfId="174" priority="185" operator="containsText" text="Action Required">
      <formula>NOT(ISERROR(SEARCH("Action Required",G104)))</formula>
    </cfRule>
  </conditionalFormatting>
  <conditionalFormatting sqref="H104:H203">
    <cfRule type="containsText" dxfId="173" priority="184" operator="containsText" text="Action Required">
      <formula>NOT(ISERROR(SEARCH("Action Required",H104)))</formula>
    </cfRule>
  </conditionalFormatting>
  <conditionalFormatting sqref="D8">
    <cfRule type="containsText" dxfId="172" priority="170" operator="containsText" text="Yes">
      <formula>NOT(ISERROR(SEARCH("Yes",D8)))</formula>
    </cfRule>
  </conditionalFormatting>
  <conditionalFormatting sqref="G8">
    <cfRule type="containsText" dxfId="171" priority="169" operator="containsText" text="New Tag Required">
      <formula>NOT(ISERROR(SEARCH("New Tag Required",G8)))</formula>
    </cfRule>
  </conditionalFormatting>
  <conditionalFormatting sqref="G8">
    <cfRule type="containsText" dxfId="170" priority="167" operator="containsText" text="Action Required">
      <formula>NOT(ISERROR(SEARCH("Action Required",G8)))</formula>
    </cfRule>
  </conditionalFormatting>
  <conditionalFormatting sqref="G9:G10">
    <cfRule type="containsText" dxfId="169" priority="165" operator="containsText" text="New Tag Required">
      <formula>NOT(ISERROR(SEARCH("New Tag Required",G9)))</formula>
    </cfRule>
  </conditionalFormatting>
  <conditionalFormatting sqref="G9:G10">
    <cfRule type="containsText" dxfId="168" priority="163" operator="containsText" text="Action Required">
      <formula>NOT(ISERROR(SEARCH("Action Required",G9)))</formula>
    </cfRule>
  </conditionalFormatting>
  <conditionalFormatting sqref="J2:N2">
    <cfRule type="cellIs" dxfId="167" priority="161" operator="notEqual">
      <formula>0</formula>
    </cfRule>
  </conditionalFormatting>
  <conditionalFormatting sqref="J7:J45 J47:J93">
    <cfRule type="cellIs" dxfId="166" priority="160" operator="equal">
      <formula>0</formula>
    </cfRule>
  </conditionalFormatting>
  <conditionalFormatting sqref="M7:M45 M47:M93">
    <cfRule type="cellIs" dxfId="165" priority="159" operator="equal">
      <formula>0</formula>
    </cfRule>
  </conditionalFormatting>
  <conditionalFormatting sqref="J7:J45 M7:M45 M47:M93 J47:J93">
    <cfRule type="cellIs" dxfId="164" priority="156" operator="equal">
      <formula>"In Progress"</formula>
    </cfRule>
    <cfRule type="cellIs" dxfId="163" priority="157" operator="equal">
      <formula>"Log Issues"</formula>
    </cfRule>
    <cfRule type="cellIs" dxfId="162" priority="158" operator="equal">
      <formula>"N/A"</formula>
    </cfRule>
  </conditionalFormatting>
  <conditionalFormatting sqref="K17:L17 K7:K16">
    <cfRule type="expression" dxfId="161" priority="155">
      <formula>$J7="Log Issues"</formula>
    </cfRule>
  </conditionalFormatting>
  <conditionalFormatting sqref="N7:N17">
    <cfRule type="expression" dxfId="160" priority="154">
      <formula>$M7="Log Issues"</formula>
    </cfRule>
  </conditionalFormatting>
  <conditionalFormatting sqref="G11">
    <cfRule type="containsText" dxfId="159" priority="153" operator="containsText" text="New Tag Required">
      <formula>NOT(ISERROR(SEARCH("New Tag Required",G11)))</formula>
    </cfRule>
  </conditionalFormatting>
  <conditionalFormatting sqref="G11">
    <cfRule type="containsText" dxfId="158" priority="151" operator="containsText" text="Action Required">
      <formula>NOT(ISERROR(SEARCH("Action Required",G11)))</formula>
    </cfRule>
  </conditionalFormatting>
  <conditionalFormatting sqref="H1:H3 H95:H1048576 H5">
    <cfRule type="containsText" dxfId="157" priority="148" operator="containsText" text="Remove Old Sign">
      <formula>NOT(ISERROR(SEARCH("Remove Old Sign",H1)))</formula>
    </cfRule>
    <cfRule type="containsText" dxfId="156" priority="149" operator="containsText" text="Move Sign to New Location">
      <formula>NOT(ISERROR(SEARCH("Move Sign to New Location",H1)))</formula>
    </cfRule>
  </conditionalFormatting>
  <conditionalFormatting sqref="G95:G1048576 G38:G39 G44 G1:G3 G5 G7:G35">
    <cfRule type="containsText" dxfId="155" priority="147" operator="containsText" text="Remove Old Tag">
      <formula>NOT(ISERROR(SEARCH("Remove Old Tag",G1)))</formula>
    </cfRule>
  </conditionalFormatting>
  <conditionalFormatting sqref="D16">
    <cfRule type="containsText" dxfId="154" priority="139" operator="containsText" text="Yes">
      <formula>NOT(ISERROR(SEARCH("Yes",D16)))</formula>
    </cfRule>
  </conditionalFormatting>
  <conditionalFormatting sqref="D9:D10">
    <cfRule type="containsText" dxfId="153" priority="145" operator="containsText" text="Yes">
      <formula>NOT(ISERROR(SEARCH("Yes",D9)))</formula>
    </cfRule>
  </conditionalFormatting>
  <conditionalFormatting sqref="D11">
    <cfRule type="containsText" dxfId="152" priority="144" operator="containsText" text="Yes">
      <formula>NOT(ISERROR(SEARCH("Yes",D11)))</formula>
    </cfRule>
  </conditionalFormatting>
  <conditionalFormatting sqref="D12">
    <cfRule type="containsText" dxfId="151" priority="143" operator="containsText" text="Yes">
      <formula>NOT(ISERROR(SEARCH("Yes",D12)))</formula>
    </cfRule>
  </conditionalFormatting>
  <conditionalFormatting sqref="D13">
    <cfRule type="containsText" dxfId="150" priority="142" operator="containsText" text="Yes">
      <formula>NOT(ISERROR(SEARCH("Yes",D13)))</formula>
    </cfRule>
  </conditionalFormatting>
  <conditionalFormatting sqref="D14">
    <cfRule type="containsText" dxfId="149" priority="141" operator="containsText" text="Yes">
      <formula>NOT(ISERROR(SEARCH("Yes",D14)))</formula>
    </cfRule>
  </conditionalFormatting>
  <conditionalFormatting sqref="D15">
    <cfRule type="containsText" dxfId="148" priority="140" operator="containsText" text="Yes">
      <formula>NOT(ISERROR(SEARCH("Yes",D15)))</formula>
    </cfRule>
  </conditionalFormatting>
  <conditionalFormatting sqref="G8">
    <cfRule type="containsText" dxfId="147" priority="137" operator="containsText" text="New Tag Required">
      <formula>NOT(ISERROR(SEARCH("New Tag Required",G8)))</formula>
    </cfRule>
  </conditionalFormatting>
  <conditionalFormatting sqref="G8">
    <cfRule type="containsText" dxfId="146" priority="136" operator="containsText" text="Action Required">
      <formula>NOT(ISERROR(SEARCH("Action Required",G8)))</formula>
    </cfRule>
  </conditionalFormatting>
  <conditionalFormatting sqref="G8">
    <cfRule type="containsText" dxfId="145" priority="135" operator="containsText" text="New Tag Required">
      <formula>NOT(ISERROR(SEARCH("New Tag Required",G8)))</formula>
    </cfRule>
  </conditionalFormatting>
  <conditionalFormatting sqref="G8">
    <cfRule type="containsText" dxfId="144" priority="134" operator="containsText" text="Action Required">
      <formula>NOT(ISERROR(SEARCH("Action Required",G8)))</formula>
    </cfRule>
  </conditionalFormatting>
  <conditionalFormatting sqref="G9:G10">
    <cfRule type="containsText" dxfId="143" priority="133" operator="containsText" text="New Tag Required">
      <formula>NOT(ISERROR(SEARCH("New Tag Required",G9)))</formula>
    </cfRule>
  </conditionalFormatting>
  <conditionalFormatting sqref="G9:G10">
    <cfRule type="containsText" dxfId="142" priority="132" operator="containsText" text="Action Required">
      <formula>NOT(ISERROR(SEARCH("Action Required",G9)))</formula>
    </cfRule>
  </conditionalFormatting>
  <conditionalFormatting sqref="G9:G10">
    <cfRule type="containsText" dxfId="141" priority="131" operator="containsText" text="New Tag Required">
      <formula>NOT(ISERROR(SEARCH("New Tag Required",G9)))</formula>
    </cfRule>
  </conditionalFormatting>
  <conditionalFormatting sqref="G9:G10">
    <cfRule type="containsText" dxfId="140" priority="130" operator="containsText" text="Action Required">
      <formula>NOT(ISERROR(SEARCH("Action Required",G9)))</formula>
    </cfRule>
  </conditionalFormatting>
  <conditionalFormatting sqref="G11">
    <cfRule type="containsText" dxfId="139" priority="129" operator="containsText" text="New Tag Required">
      <formula>NOT(ISERROR(SEARCH("New Tag Required",G11)))</formula>
    </cfRule>
  </conditionalFormatting>
  <conditionalFormatting sqref="G11">
    <cfRule type="containsText" dxfId="138" priority="128" operator="containsText" text="Action Required">
      <formula>NOT(ISERROR(SEARCH("Action Required",G11)))</formula>
    </cfRule>
  </conditionalFormatting>
  <conditionalFormatting sqref="G11">
    <cfRule type="containsText" dxfId="137" priority="127" operator="containsText" text="New Tag Required">
      <formula>NOT(ISERROR(SEARCH("New Tag Required",G11)))</formula>
    </cfRule>
  </conditionalFormatting>
  <conditionalFormatting sqref="G11">
    <cfRule type="containsText" dxfId="136" priority="126" operator="containsText" text="Action Required">
      <formula>NOT(ISERROR(SEARCH("Action Required",G11)))</formula>
    </cfRule>
  </conditionalFormatting>
  <conditionalFormatting sqref="G12">
    <cfRule type="containsText" dxfId="135" priority="125" operator="containsText" text="New Tag Required">
      <formula>NOT(ISERROR(SEARCH("New Tag Required",G12)))</formula>
    </cfRule>
  </conditionalFormatting>
  <conditionalFormatting sqref="G12">
    <cfRule type="containsText" dxfId="134" priority="124" operator="containsText" text="Action Required">
      <formula>NOT(ISERROR(SEARCH("Action Required",G12)))</formula>
    </cfRule>
  </conditionalFormatting>
  <conditionalFormatting sqref="G13">
    <cfRule type="containsText" dxfId="133" priority="123" operator="containsText" text="New Tag Required">
      <formula>NOT(ISERROR(SEARCH("New Tag Required",G13)))</formula>
    </cfRule>
  </conditionalFormatting>
  <conditionalFormatting sqref="G13">
    <cfRule type="containsText" dxfId="132" priority="122" operator="containsText" text="Action Required">
      <formula>NOT(ISERROR(SEARCH("Action Required",G13)))</formula>
    </cfRule>
  </conditionalFormatting>
  <conditionalFormatting sqref="G14">
    <cfRule type="containsText" dxfId="131" priority="121" operator="containsText" text="New Tag Required">
      <formula>NOT(ISERROR(SEARCH("New Tag Required",G14)))</formula>
    </cfRule>
  </conditionalFormatting>
  <conditionalFormatting sqref="G14">
    <cfRule type="containsText" dxfId="130" priority="120" operator="containsText" text="Action Required">
      <formula>NOT(ISERROR(SEARCH("Action Required",G14)))</formula>
    </cfRule>
  </conditionalFormatting>
  <conditionalFormatting sqref="G15">
    <cfRule type="containsText" dxfId="129" priority="119" operator="containsText" text="New Tag Required">
      <formula>NOT(ISERROR(SEARCH("New Tag Required",G15)))</formula>
    </cfRule>
  </conditionalFormatting>
  <conditionalFormatting sqref="G15">
    <cfRule type="containsText" dxfId="128" priority="118" operator="containsText" text="Action Required">
      <formula>NOT(ISERROR(SEARCH("Action Required",G15)))</formula>
    </cfRule>
  </conditionalFormatting>
  <conditionalFormatting sqref="G16">
    <cfRule type="containsText" dxfId="127" priority="117" operator="containsText" text="New Tag Required">
      <formula>NOT(ISERROR(SEARCH("New Tag Required",G16)))</formula>
    </cfRule>
  </conditionalFormatting>
  <conditionalFormatting sqref="G16">
    <cfRule type="containsText" dxfId="126" priority="116" operator="containsText" text="Action Required">
      <formula>NOT(ISERROR(SEARCH("Action Required",G16)))</formula>
    </cfRule>
  </conditionalFormatting>
  <conditionalFormatting sqref="G17">
    <cfRule type="containsText" dxfId="125" priority="115" operator="containsText" text="New Tag Required">
      <formula>NOT(ISERROR(SEARCH("New Tag Required",G17)))</formula>
    </cfRule>
  </conditionalFormatting>
  <conditionalFormatting sqref="G17">
    <cfRule type="containsText" dxfId="124" priority="114" operator="containsText" text="Action Required">
      <formula>NOT(ISERROR(SEARCH("Action Required",G17)))</formula>
    </cfRule>
  </conditionalFormatting>
  <conditionalFormatting sqref="G18">
    <cfRule type="containsText" dxfId="123" priority="113" operator="containsText" text="New Tag Required">
      <formula>NOT(ISERROR(SEARCH("New Tag Required",G18)))</formula>
    </cfRule>
  </conditionalFormatting>
  <conditionalFormatting sqref="G18">
    <cfRule type="containsText" dxfId="122" priority="112" operator="containsText" text="Action Required">
      <formula>NOT(ISERROR(SEARCH("Action Required",G18)))</formula>
    </cfRule>
  </conditionalFormatting>
  <conditionalFormatting sqref="G19">
    <cfRule type="containsText" dxfId="121" priority="111" operator="containsText" text="New Tag Required">
      <formula>NOT(ISERROR(SEARCH("New Tag Required",G19)))</formula>
    </cfRule>
  </conditionalFormatting>
  <conditionalFormatting sqref="G19">
    <cfRule type="containsText" dxfId="120" priority="110" operator="containsText" text="Action Required">
      <formula>NOT(ISERROR(SEARCH("Action Required",G19)))</formula>
    </cfRule>
  </conditionalFormatting>
  <conditionalFormatting sqref="G20">
    <cfRule type="containsText" dxfId="119" priority="109" operator="containsText" text="New Tag Required">
      <formula>NOT(ISERROR(SEARCH("New Tag Required",G20)))</formula>
    </cfRule>
  </conditionalFormatting>
  <conditionalFormatting sqref="G20">
    <cfRule type="containsText" dxfId="118" priority="108" operator="containsText" text="Action Required">
      <formula>NOT(ISERROR(SEARCH("Action Required",G20)))</formula>
    </cfRule>
  </conditionalFormatting>
  <conditionalFormatting sqref="G21">
    <cfRule type="containsText" dxfId="117" priority="107" operator="containsText" text="New Tag Required">
      <formula>NOT(ISERROR(SEARCH("New Tag Required",G21)))</formula>
    </cfRule>
  </conditionalFormatting>
  <conditionalFormatting sqref="G21">
    <cfRule type="containsText" dxfId="116" priority="106" operator="containsText" text="Action Required">
      <formula>NOT(ISERROR(SEARCH("Action Required",G21)))</formula>
    </cfRule>
  </conditionalFormatting>
  <conditionalFormatting sqref="G22">
    <cfRule type="containsText" dxfId="115" priority="105" operator="containsText" text="New Tag Required">
      <formula>NOT(ISERROR(SEARCH("New Tag Required",G22)))</formula>
    </cfRule>
  </conditionalFormatting>
  <conditionalFormatting sqref="G22">
    <cfRule type="containsText" dxfId="114" priority="104" operator="containsText" text="Action Required">
      <formula>NOT(ISERROR(SEARCH("Action Required",G22)))</formula>
    </cfRule>
  </conditionalFormatting>
  <conditionalFormatting sqref="G23">
    <cfRule type="containsText" dxfId="113" priority="103" operator="containsText" text="New Tag Required">
      <formula>NOT(ISERROR(SEARCH("New Tag Required",G23)))</formula>
    </cfRule>
  </conditionalFormatting>
  <conditionalFormatting sqref="G23">
    <cfRule type="containsText" dxfId="112" priority="102" operator="containsText" text="Action Required">
      <formula>NOT(ISERROR(SEARCH("Action Required",G23)))</formula>
    </cfRule>
  </conditionalFormatting>
  <conditionalFormatting sqref="G24">
    <cfRule type="containsText" dxfId="111" priority="101" operator="containsText" text="New Tag Required">
      <formula>NOT(ISERROR(SEARCH("New Tag Required",G24)))</formula>
    </cfRule>
  </conditionalFormatting>
  <conditionalFormatting sqref="G24">
    <cfRule type="containsText" dxfId="110" priority="100" operator="containsText" text="Action Required">
      <formula>NOT(ISERROR(SEARCH("Action Required",G24)))</formula>
    </cfRule>
  </conditionalFormatting>
  <conditionalFormatting sqref="G25">
    <cfRule type="containsText" dxfId="109" priority="99" operator="containsText" text="New Tag Required">
      <formula>NOT(ISERROR(SEARCH("New Tag Required",G25)))</formula>
    </cfRule>
  </conditionalFormatting>
  <conditionalFormatting sqref="G25">
    <cfRule type="containsText" dxfId="108" priority="98" operator="containsText" text="Action Required">
      <formula>NOT(ISERROR(SEARCH("Action Required",G25)))</formula>
    </cfRule>
  </conditionalFormatting>
  <conditionalFormatting sqref="G26">
    <cfRule type="containsText" dxfId="107" priority="97" operator="containsText" text="New Tag Required">
      <formula>NOT(ISERROR(SEARCH("New Tag Required",G26)))</formula>
    </cfRule>
  </conditionalFormatting>
  <conditionalFormatting sqref="G26">
    <cfRule type="containsText" dxfId="106" priority="96" operator="containsText" text="Action Required">
      <formula>NOT(ISERROR(SEARCH("Action Required",G26)))</formula>
    </cfRule>
  </conditionalFormatting>
  <conditionalFormatting sqref="G27">
    <cfRule type="containsText" dxfId="105" priority="95" operator="containsText" text="New Tag Required">
      <formula>NOT(ISERROR(SEARCH("New Tag Required",G27)))</formula>
    </cfRule>
  </conditionalFormatting>
  <conditionalFormatting sqref="G27">
    <cfRule type="containsText" dxfId="104" priority="94" operator="containsText" text="Action Required">
      <formula>NOT(ISERROR(SEARCH("Action Required",G27)))</formula>
    </cfRule>
  </conditionalFormatting>
  <conditionalFormatting sqref="G28">
    <cfRule type="containsText" dxfId="103" priority="93" operator="containsText" text="New Tag Required">
      <formula>NOT(ISERROR(SEARCH("New Tag Required",G28)))</formula>
    </cfRule>
  </conditionalFormatting>
  <conditionalFormatting sqref="G28">
    <cfRule type="containsText" dxfId="102" priority="92" operator="containsText" text="Action Required">
      <formula>NOT(ISERROR(SEARCH("Action Required",G28)))</formula>
    </cfRule>
  </conditionalFormatting>
  <conditionalFormatting sqref="G29">
    <cfRule type="containsText" dxfId="101" priority="91" operator="containsText" text="New Tag Required">
      <formula>NOT(ISERROR(SEARCH("New Tag Required",G29)))</formula>
    </cfRule>
  </conditionalFormatting>
  <conditionalFormatting sqref="G29">
    <cfRule type="containsText" dxfId="100" priority="90" operator="containsText" text="Action Required">
      <formula>NOT(ISERROR(SEARCH("Action Required",G29)))</formula>
    </cfRule>
  </conditionalFormatting>
  <conditionalFormatting sqref="G30">
    <cfRule type="containsText" dxfId="99" priority="89" operator="containsText" text="New Tag Required">
      <formula>NOT(ISERROR(SEARCH("New Tag Required",G30)))</formula>
    </cfRule>
  </conditionalFormatting>
  <conditionalFormatting sqref="G30">
    <cfRule type="containsText" dxfId="98" priority="88" operator="containsText" text="Action Required">
      <formula>NOT(ISERROR(SEARCH("Action Required",G30)))</formula>
    </cfRule>
  </conditionalFormatting>
  <conditionalFormatting sqref="G31">
    <cfRule type="containsText" dxfId="97" priority="87" operator="containsText" text="New Tag Required">
      <formula>NOT(ISERROR(SEARCH("New Tag Required",G31)))</formula>
    </cfRule>
  </conditionalFormatting>
  <conditionalFormatting sqref="G31">
    <cfRule type="containsText" dxfId="96" priority="86" operator="containsText" text="Action Required">
      <formula>NOT(ISERROR(SEARCH("Action Required",G31)))</formula>
    </cfRule>
  </conditionalFormatting>
  <conditionalFormatting sqref="G32">
    <cfRule type="containsText" dxfId="95" priority="85" operator="containsText" text="New Tag Required">
      <formula>NOT(ISERROR(SEARCH("New Tag Required",G32)))</formula>
    </cfRule>
  </conditionalFormatting>
  <conditionalFormatting sqref="G32">
    <cfRule type="containsText" dxfId="94" priority="84" operator="containsText" text="Action Required">
      <formula>NOT(ISERROR(SEARCH("Action Required",G32)))</formula>
    </cfRule>
  </conditionalFormatting>
  <conditionalFormatting sqref="G33">
    <cfRule type="containsText" dxfId="93" priority="83" operator="containsText" text="New Tag Required">
      <formula>NOT(ISERROR(SEARCH("New Tag Required",G33)))</formula>
    </cfRule>
  </conditionalFormatting>
  <conditionalFormatting sqref="G33">
    <cfRule type="containsText" dxfId="92" priority="82" operator="containsText" text="Action Required">
      <formula>NOT(ISERROR(SEARCH("Action Required",G33)))</formula>
    </cfRule>
  </conditionalFormatting>
  <conditionalFormatting sqref="G34">
    <cfRule type="containsText" dxfId="91" priority="81" operator="containsText" text="New Tag Required">
      <formula>NOT(ISERROR(SEARCH("New Tag Required",G34)))</formula>
    </cfRule>
  </conditionalFormatting>
  <conditionalFormatting sqref="G34">
    <cfRule type="containsText" dxfId="90" priority="80" operator="containsText" text="Action Required">
      <formula>NOT(ISERROR(SEARCH("Action Required",G34)))</formula>
    </cfRule>
  </conditionalFormatting>
  <conditionalFormatting sqref="G35">
    <cfRule type="containsText" dxfId="89" priority="79" operator="containsText" text="New Tag Required">
      <formula>NOT(ISERROR(SEARCH("New Tag Required",G35)))</formula>
    </cfRule>
  </conditionalFormatting>
  <conditionalFormatting sqref="G35">
    <cfRule type="containsText" dxfId="88" priority="78" operator="containsText" text="Action Required">
      <formula>NOT(ISERROR(SEARCH("Action Required",G35)))</formula>
    </cfRule>
  </conditionalFormatting>
  <conditionalFormatting sqref="G36">
    <cfRule type="containsText" dxfId="87" priority="77" operator="containsText" text="New Tag Required">
      <formula>NOT(ISERROR(SEARCH("New Tag Required",G36)))</formula>
    </cfRule>
  </conditionalFormatting>
  <conditionalFormatting sqref="G36">
    <cfRule type="containsText" dxfId="86" priority="76" operator="containsText" text="Action Required">
      <formula>NOT(ISERROR(SEARCH("Action Required",G36)))</formula>
    </cfRule>
  </conditionalFormatting>
  <conditionalFormatting sqref="G36">
    <cfRule type="containsText" dxfId="85" priority="75" operator="containsText" text="Remove Old Tag">
      <formula>NOT(ISERROR(SEARCH("Remove Old Tag",G36)))</formula>
    </cfRule>
  </conditionalFormatting>
  <conditionalFormatting sqref="G36">
    <cfRule type="containsText" dxfId="84" priority="74" operator="containsText" text="New Tag Required">
      <formula>NOT(ISERROR(SEARCH("New Tag Required",G36)))</formula>
    </cfRule>
  </conditionalFormatting>
  <conditionalFormatting sqref="G36">
    <cfRule type="containsText" dxfId="83" priority="73" operator="containsText" text="Action Required">
      <formula>NOT(ISERROR(SEARCH("Action Required",G36)))</formula>
    </cfRule>
  </conditionalFormatting>
  <conditionalFormatting sqref="G37">
    <cfRule type="containsText" dxfId="82" priority="72" operator="containsText" text="New Tag Required">
      <formula>NOT(ISERROR(SEARCH("New Tag Required",G37)))</formula>
    </cfRule>
  </conditionalFormatting>
  <conditionalFormatting sqref="G37">
    <cfRule type="containsText" dxfId="81" priority="71" operator="containsText" text="Action Required">
      <formula>NOT(ISERROR(SEARCH("Action Required",G37)))</formula>
    </cfRule>
  </conditionalFormatting>
  <conditionalFormatting sqref="G37">
    <cfRule type="containsText" dxfId="80" priority="70" operator="containsText" text="Remove Old Tag">
      <formula>NOT(ISERROR(SEARCH("Remove Old Tag",G37)))</formula>
    </cfRule>
  </conditionalFormatting>
  <conditionalFormatting sqref="G37">
    <cfRule type="containsText" dxfId="79" priority="69" operator="containsText" text="New Tag Required">
      <formula>NOT(ISERROR(SEARCH("New Tag Required",G37)))</formula>
    </cfRule>
  </conditionalFormatting>
  <conditionalFormatting sqref="G37">
    <cfRule type="containsText" dxfId="78" priority="68" operator="containsText" text="Action Required">
      <formula>NOT(ISERROR(SEARCH("Action Required",G37)))</formula>
    </cfRule>
  </conditionalFormatting>
  <conditionalFormatting sqref="G38">
    <cfRule type="containsText" dxfId="77" priority="67" operator="containsText" text="New Tag Required">
      <formula>NOT(ISERROR(SEARCH("New Tag Required",G38)))</formula>
    </cfRule>
  </conditionalFormatting>
  <conditionalFormatting sqref="G38">
    <cfRule type="containsText" dxfId="76" priority="66" operator="containsText" text="Action Required">
      <formula>NOT(ISERROR(SEARCH("Action Required",G38)))</formula>
    </cfRule>
  </conditionalFormatting>
  <conditionalFormatting sqref="G39">
    <cfRule type="containsText" dxfId="75" priority="65" operator="containsText" text="New Tag Required">
      <formula>NOT(ISERROR(SEARCH("New Tag Required",G39)))</formula>
    </cfRule>
  </conditionalFormatting>
  <conditionalFormatting sqref="G39">
    <cfRule type="containsText" dxfId="74" priority="64" operator="containsText" text="Action Required">
      <formula>NOT(ISERROR(SEARCH("Action Required",G39)))</formula>
    </cfRule>
  </conditionalFormatting>
  <conditionalFormatting sqref="G40">
    <cfRule type="containsText" dxfId="73" priority="63" operator="containsText" text="New Tag Required">
      <formula>NOT(ISERROR(SEARCH("New Tag Required",G40)))</formula>
    </cfRule>
  </conditionalFormatting>
  <conditionalFormatting sqref="G40">
    <cfRule type="containsText" dxfId="72" priority="62" operator="containsText" text="Action Required">
      <formula>NOT(ISERROR(SEARCH("Action Required",G40)))</formula>
    </cfRule>
  </conditionalFormatting>
  <conditionalFormatting sqref="G40">
    <cfRule type="containsText" dxfId="71" priority="61" operator="containsText" text="Remove Old Tag">
      <formula>NOT(ISERROR(SEARCH("Remove Old Tag",G40)))</formula>
    </cfRule>
  </conditionalFormatting>
  <conditionalFormatting sqref="G40">
    <cfRule type="containsText" dxfId="70" priority="60" operator="containsText" text="New Tag Required">
      <formula>NOT(ISERROR(SEARCH("New Tag Required",G40)))</formula>
    </cfRule>
  </conditionalFormatting>
  <conditionalFormatting sqref="G40">
    <cfRule type="containsText" dxfId="69" priority="59" operator="containsText" text="Action Required">
      <formula>NOT(ISERROR(SEARCH("Action Required",G40)))</formula>
    </cfRule>
  </conditionalFormatting>
  <conditionalFormatting sqref="G41">
    <cfRule type="containsText" dxfId="68" priority="58" operator="containsText" text="New Tag Required">
      <formula>NOT(ISERROR(SEARCH("New Tag Required",G41)))</formula>
    </cfRule>
  </conditionalFormatting>
  <conditionalFormatting sqref="G41">
    <cfRule type="containsText" dxfId="67" priority="57" operator="containsText" text="Action Required">
      <formula>NOT(ISERROR(SEARCH("Action Required",G41)))</formula>
    </cfRule>
  </conditionalFormatting>
  <conditionalFormatting sqref="G41">
    <cfRule type="containsText" dxfId="66" priority="56" operator="containsText" text="Remove Old Tag">
      <formula>NOT(ISERROR(SEARCH("Remove Old Tag",G41)))</formula>
    </cfRule>
  </conditionalFormatting>
  <conditionalFormatting sqref="G41">
    <cfRule type="containsText" dxfId="65" priority="55" operator="containsText" text="New Tag Required">
      <formula>NOT(ISERROR(SEARCH("New Tag Required",G41)))</formula>
    </cfRule>
  </conditionalFormatting>
  <conditionalFormatting sqref="G41">
    <cfRule type="containsText" dxfId="64" priority="54" operator="containsText" text="Action Required">
      <formula>NOT(ISERROR(SEARCH("Action Required",G41)))</formula>
    </cfRule>
  </conditionalFormatting>
  <conditionalFormatting sqref="G42">
    <cfRule type="containsText" dxfId="63" priority="53" operator="containsText" text="New Tag Required">
      <formula>NOT(ISERROR(SEARCH("New Tag Required",G42)))</formula>
    </cfRule>
  </conditionalFormatting>
  <conditionalFormatting sqref="G42">
    <cfRule type="containsText" dxfId="62" priority="52" operator="containsText" text="Action Required">
      <formula>NOT(ISERROR(SEARCH("Action Required",G42)))</formula>
    </cfRule>
  </conditionalFormatting>
  <conditionalFormatting sqref="G42">
    <cfRule type="containsText" dxfId="61" priority="51" operator="containsText" text="Remove Old Tag">
      <formula>NOT(ISERROR(SEARCH("Remove Old Tag",G42)))</formula>
    </cfRule>
  </conditionalFormatting>
  <conditionalFormatting sqref="G42">
    <cfRule type="containsText" dxfId="60" priority="50" operator="containsText" text="New Tag Required">
      <formula>NOT(ISERROR(SEARCH("New Tag Required",G42)))</formula>
    </cfRule>
  </conditionalFormatting>
  <conditionalFormatting sqref="G42">
    <cfRule type="containsText" dxfId="59" priority="49" operator="containsText" text="Action Required">
      <formula>NOT(ISERROR(SEARCH("Action Required",G42)))</formula>
    </cfRule>
  </conditionalFormatting>
  <conditionalFormatting sqref="G43">
    <cfRule type="containsText" dxfId="58" priority="48" operator="containsText" text="New Tag Required">
      <formula>NOT(ISERROR(SEARCH("New Tag Required",G43)))</formula>
    </cfRule>
  </conditionalFormatting>
  <conditionalFormatting sqref="G43">
    <cfRule type="containsText" dxfId="57" priority="47" operator="containsText" text="Action Required">
      <formula>NOT(ISERROR(SEARCH("Action Required",G43)))</formula>
    </cfRule>
  </conditionalFormatting>
  <conditionalFormatting sqref="G43">
    <cfRule type="containsText" dxfId="56" priority="46" operator="containsText" text="Remove Old Tag">
      <formula>NOT(ISERROR(SEARCH("Remove Old Tag",G43)))</formula>
    </cfRule>
  </conditionalFormatting>
  <conditionalFormatting sqref="G43">
    <cfRule type="containsText" dxfId="55" priority="45" operator="containsText" text="New Tag Required">
      <formula>NOT(ISERROR(SEARCH("New Tag Required",G43)))</formula>
    </cfRule>
  </conditionalFormatting>
  <conditionalFormatting sqref="G43">
    <cfRule type="containsText" dxfId="54" priority="44" operator="containsText" text="Action Required">
      <formula>NOT(ISERROR(SEARCH("Action Required",G43)))</formula>
    </cfRule>
  </conditionalFormatting>
  <conditionalFormatting sqref="G44">
    <cfRule type="containsText" dxfId="53" priority="43" operator="containsText" text="New Tag Required">
      <formula>NOT(ISERROR(SEARCH("New Tag Required",G44)))</formula>
    </cfRule>
  </conditionalFormatting>
  <conditionalFormatting sqref="G44">
    <cfRule type="containsText" dxfId="52" priority="42" operator="containsText" text="Action Required">
      <formula>NOT(ISERROR(SEARCH("Action Required",G44)))</formula>
    </cfRule>
  </conditionalFormatting>
  <conditionalFormatting sqref="G44">
    <cfRule type="containsText" dxfId="51" priority="41" operator="containsText" text="New Tag Required">
      <formula>NOT(ISERROR(SEARCH("New Tag Required",G44)))</formula>
    </cfRule>
  </conditionalFormatting>
  <conditionalFormatting sqref="G44">
    <cfRule type="containsText" dxfId="50" priority="40" operator="containsText" text="Action Required">
      <formula>NOT(ISERROR(SEARCH("Action Required",G44)))</formula>
    </cfRule>
  </conditionalFormatting>
  <conditionalFormatting sqref="G45">
    <cfRule type="containsText" dxfId="49" priority="39" operator="containsText" text="New Tag Required">
      <formula>NOT(ISERROR(SEARCH("New Tag Required",G45)))</formula>
    </cfRule>
  </conditionalFormatting>
  <conditionalFormatting sqref="G45">
    <cfRule type="containsText" dxfId="48" priority="38" operator="containsText" text="Action Required">
      <formula>NOT(ISERROR(SEARCH("Action Required",G45)))</formula>
    </cfRule>
  </conditionalFormatting>
  <conditionalFormatting sqref="G45">
    <cfRule type="containsText" dxfId="47" priority="37" operator="containsText" text="Remove Old Tag">
      <formula>NOT(ISERROR(SEARCH("Remove Old Tag",G45)))</formula>
    </cfRule>
  </conditionalFormatting>
  <conditionalFormatting sqref="G45">
    <cfRule type="containsText" dxfId="46" priority="36" operator="containsText" text="New Tag Required">
      <formula>NOT(ISERROR(SEARCH("New Tag Required",G45)))</formula>
    </cfRule>
  </conditionalFormatting>
  <conditionalFormatting sqref="G45">
    <cfRule type="containsText" dxfId="45" priority="35" operator="containsText" text="Action Required">
      <formula>NOT(ISERROR(SEARCH("Action Required",G45)))</formula>
    </cfRule>
  </conditionalFormatting>
  <conditionalFormatting sqref="G47:G93">
    <cfRule type="containsText" dxfId="44" priority="34" operator="containsText" text="New Tag Required">
      <formula>NOT(ISERROR(SEARCH("New Tag Required",G47)))</formula>
    </cfRule>
  </conditionalFormatting>
  <conditionalFormatting sqref="G47:G93">
    <cfRule type="containsText" dxfId="43" priority="33" operator="containsText" text="Action Required">
      <formula>NOT(ISERROR(SEARCH("Action Required",G47)))</formula>
    </cfRule>
  </conditionalFormatting>
  <conditionalFormatting sqref="G47:G93">
    <cfRule type="containsText" dxfId="42" priority="32" operator="containsText" text="Remove Old Tag">
      <formula>NOT(ISERROR(SEARCH("Remove Old Tag",G47)))</formula>
    </cfRule>
  </conditionalFormatting>
  <conditionalFormatting sqref="G47:G93">
    <cfRule type="containsText" dxfId="41" priority="31" operator="containsText" text="New Tag Required">
      <formula>NOT(ISERROR(SEARCH("New Tag Required",G47)))</formula>
    </cfRule>
  </conditionalFormatting>
  <conditionalFormatting sqref="G47:G93">
    <cfRule type="containsText" dxfId="40" priority="30" operator="containsText" text="Action Required">
      <formula>NOT(ISERROR(SEARCH("Action Required",G47)))</formula>
    </cfRule>
  </conditionalFormatting>
  <conditionalFormatting sqref="H7:H45 H47:H93">
    <cfRule type="containsText" dxfId="39" priority="29" operator="containsText" text="New Tag Required">
      <formula>NOT(ISERROR(SEARCH("New Tag Required",H7)))</formula>
    </cfRule>
  </conditionalFormatting>
  <conditionalFormatting sqref="H7:H45 H47:H93">
    <cfRule type="containsText" dxfId="38" priority="28" operator="containsText" text="Action Required">
      <formula>NOT(ISERROR(SEARCH("Action Required",H7)))</formula>
    </cfRule>
  </conditionalFormatting>
  <conditionalFormatting sqref="H7:H45 H47:H93">
    <cfRule type="containsText" dxfId="37" priority="27" operator="containsText" text="Remove Old Tag">
      <formula>NOT(ISERROR(SEARCH("Remove Old Tag",H7)))</formula>
    </cfRule>
  </conditionalFormatting>
  <conditionalFormatting sqref="H7:H45 H47:H93">
    <cfRule type="containsText" dxfId="36" priority="26" operator="containsText" text="New Tag Required">
      <formula>NOT(ISERROR(SEARCH("New Tag Required",H7)))</formula>
    </cfRule>
  </conditionalFormatting>
  <conditionalFormatting sqref="H7:H45 H47:H93">
    <cfRule type="containsText" dxfId="35" priority="25" operator="containsText" text="Action Required">
      <formula>NOT(ISERROR(SEARCH("Action Required",H7)))</formula>
    </cfRule>
  </conditionalFormatting>
  <conditionalFormatting sqref="G46">
    <cfRule type="containsText" dxfId="34" priority="24" operator="containsText" text="New Tag Required">
      <formula>NOT(ISERROR(SEARCH("New Tag Required",G46)))</formula>
    </cfRule>
  </conditionalFormatting>
  <conditionalFormatting sqref="D46">
    <cfRule type="containsText" dxfId="33" priority="23" operator="containsText" text="Yes">
      <formula>NOT(ISERROR(SEARCH("Yes",D46)))</formula>
    </cfRule>
  </conditionalFormatting>
  <conditionalFormatting sqref="G46">
    <cfRule type="containsText" dxfId="32" priority="22" operator="containsText" text="Action Required">
      <formula>NOT(ISERROR(SEARCH("Action Required",G46)))</formula>
    </cfRule>
  </conditionalFormatting>
  <conditionalFormatting sqref="J46">
    <cfRule type="cellIs" dxfId="31" priority="21" operator="equal">
      <formula>0</formula>
    </cfRule>
  </conditionalFormatting>
  <conditionalFormatting sqref="M46">
    <cfRule type="cellIs" dxfId="30" priority="20" operator="equal">
      <formula>0</formula>
    </cfRule>
  </conditionalFormatting>
  <conditionalFormatting sqref="J46 M46">
    <cfRule type="cellIs" dxfId="29" priority="17" operator="equal">
      <formula>"In Progress"</formula>
    </cfRule>
    <cfRule type="cellIs" dxfId="28" priority="18" operator="equal">
      <formula>"Log Issues"</formula>
    </cfRule>
    <cfRule type="cellIs" dxfId="27" priority="19" operator="equal">
      <formula>"N/A"</formula>
    </cfRule>
  </conditionalFormatting>
  <conditionalFormatting sqref="G46">
    <cfRule type="containsText" dxfId="26" priority="16" operator="containsText" text="Remove Old Tag">
      <formula>NOT(ISERROR(SEARCH("Remove Old Tag",G46)))</formula>
    </cfRule>
  </conditionalFormatting>
  <conditionalFormatting sqref="H46">
    <cfRule type="containsText" dxfId="25" priority="15" operator="containsText" text="New Tag Required">
      <formula>NOT(ISERROR(SEARCH("New Tag Required",H46)))</formula>
    </cfRule>
  </conditionalFormatting>
  <conditionalFormatting sqref="H46">
    <cfRule type="containsText" dxfId="24" priority="14" operator="containsText" text="Action Required">
      <formula>NOT(ISERROR(SEARCH("Action Required",H46)))</formula>
    </cfRule>
  </conditionalFormatting>
  <conditionalFormatting sqref="H46">
    <cfRule type="containsText" dxfId="23" priority="13" operator="containsText" text="Remove Old Tag">
      <formula>NOT(ISERROR(SEARCH("Remove Old Tag",H46)))</formula>
    </cfRule>
  </conditionalFormatting>
  <conditionalFormatting sqref="G6">
    <cfRule type="containsText" dxfId="22" priority="12" operator="containsText" text="New Tag Required">
      <formula>NOT(ISERROR(SEARCH("New Tag Required",G6)))</formula>
    </cfRule>
  </conditionalFormatting>
  <conditionalFormatting sqref="D6">
    <cfRule type="containsText" dxfId="21" priority="11" operator="containsText" text="Yes">
      <formula>NOT(ISERROR(SEARCH("Yes",D6)))</formula>
    </cfRule>
  </conditionalFormatting>
  <conditionalFormatting sqref="G6">
    <cfRule type="containsText" dxfId="20" priority="10" operator="containsText" text="Action Required">
      <formula>NOT(ISERROR(SEARCH("Action Required",G6)))</formula>
    </cfRule>
  </conditionalFormatting>
  <conditionalFormatting sqref="J6">
    <cfRule type="cellIs" dxfId="19" priority="9" operator="equal">
      <formula>0</formula>
    </cfRule>
  </conditionalFormatting>
  <conditionalFormatting sqref="M6">
    <cfRule type="cellIs" dxfId="18" priority="8" operator="equal">
      <formula>0</formula>
    </cfRule>
  </conditionalFormatting>
  <conditionalFormatting sqref="J6 M6">
    <cfRule type="cellIs" dxfId="17" priority="5" operator="equal">
      <formula>"In Progress"</formula>
    </cfRule>
    <cfRule type="cellIs" dxfId="16" priority="6" operator="equal">
      <formula>"Log Issues"</formula>
    </cfRule>
    <cfRule type="cellIs" dxfId="15" priority="7" operator="equal">
      <formula>"N/A"</formula>
    </cfRule>
  </conditionalFormatting>
  <conditionalFormatting sqref="G6">
    <cfRule type="containsText" dxfId="14" priority="4" operator="containsText" text="Remove Old Tag">
      <formula>NOT(ISERROR(SEARCH("Remove Old Tag",G6)))</formula>
    </cfRule>
  </conditionalFormatting>
  <conditionalFormatting sqref="H6">
    <cfRule type="containsText" dxfId="13" priority="3" operator="containsText" text="New Tag Required">
      <formula>NOT(ISERROR(SEARCH("New Tag Required",H6)))</formula>
    </cfRule>
  </conditionalFormatting>
  <conditionalFormatting sqref="H6">
    <cfRule type="containsText" dxfId="12" priority="2" operator="containsText" text="Action Required">
      <formula>NOT(ISERROR(SEARCH("Action Required",H6)))</formula>
    </cfRule>
  </conditionalFormatting>
  <conditionalFormatting sqref="H6">
    <cfRule type="containsText" dxfId="11" priority="1" operator="containsText" text="Remove Old Tag">
      <formula>NOT(ISERROR(SEARCH("Remove Old Tag",H6)))</formula>
    </cfRule>
  </conditionalFormatting>
  <dataValidations count="2">
    <dataValidation type="list" allowBlank="1" showInputMessage="1" showErrorMessage="1" sqref="D6:D94">
      <formula1>YesNo</formula1>
    </dataValidation>
    <dataValidation type="list" allowBlank="1" showInputMessage="1" showErrorMessage="1" sqref="H204:H408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Lookup!$D$1:$D$4</xm:f>
          </x14:formula1>
          <xm:sqref>H95:H96 H99:H203</xm:sqref>
        </x14:dataValidation>
        <x14:dataValidation type="list" allowBlank="1" showInputMessage="1" showErrorMessage="1">
          <x14:formula1>
            <xm:f>Lookup!$A$1:$A$4</xm:f>
          </x14:formula1>
          <xm:sqref>G99:G203 G95:G96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O7:O17</xm:sqref>
        </x14:dataValidation>
        <x14:dataValidation type="list" allowBlank="1" showInputMessage="1" showErrorMessage="1">
          <x14:formula1>
            <xm:f>Lookup!$A$1:$A$8</xm:f>
          </x14:formula1>
          <xm:sqref>G7:H45 G47:H93</xm:sqref>
        </x14:dataValidation>
        <x14:dataValidation type="list" allowBlank="1" showInputMessage="1" showErrorMessage="1">
          <x14:formula1>
            <xm:f>Lookup!$F$1:$F$7</xm:f>
          </x14:formula1>
          <xm:sqref>J7:J45 J47:J93</xm:sqref>
        </x14:dataValidation>
        <x14:dataValidation type="list" allowBlank="1" showInputMessage="1" showErrorMessage="1">
          <x14:formula1>
            <xm:f>Lookup!$F$1:$F$8</xm:f>
          </x14:formula1>
          <xm:sqref>M7:M45 M47:M93</xm:sqref>
        </x14:dataValidation>
        <x14:dataValidation type="list" allowBlank="1" showInputMessage="1">
          <x14:formula1>
            <xm:f>Lookup!$E$1:$E$19</xm:f>
          </x14:formula1>
          <xm:sqref>C7:C45 C47:C203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>
          <x14:formula1>
            <xm:f>'U:\CAD\Projects\Key_Drawings\Open_Projects\DRAFT_KD0680\[DRAFT_KDU_0680_20171130.xlsx]Lookup'!#REF!</xm:f>
          </x14:formula1>
          <xm:sqref>C46 C6</xm:sqref>
        </x14:dataValidation>
        <x14:dataValidation type="list" allowBlank="1" showInputMessage="1" showErrorMessage="1">
          <x14:formula1>
            <xm:f>'U:\CAD\Projects\Key_Drawings\Open_Projects\DRAFT_KD0680\[DRAFT_KDU_0680_20171130.xlsx]Lookup'!#REF!</xm:f>
          </x14:formula1>
          <xm:sqref>M46 M6</xm:sqref>
        </x14:dataValidation>
        <x14:dataValidation type="list" allowBlank="1" showInputMessage="1" showErrorMessage="1">
          <x14:formula1>
            <xm:f>'U:\CAD\Projects\Key_Drawings\Open_Projects\DRAFT_KD0680\[DRAFT_KDU_0680_20171130.xlsx]Lookup'!#REF!</xm:f>
          </x14:formula1>
          <xm:sqref>J46 J6</xm:sqref>
        </x14:dataValidation>
        <x14:dataValidation type="list" allowBlank="1" showInputMessage="1" showErrorMessage="1">
          <x14:formula1>
            <xm:f>'U:\CAD\Projects\Key_Drawings\Open_Projects\DRAFT_KD0680\[DRAFT_KDU_0680_20171130.xlsx]Lookup'!#REF!</xm:f>
          </x14:formula1>
          <xm:sqref>G46:H46 G6:H6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zoomScale="90" zoomScaleNormal="90" workbookViewId="0">
      <selection activeCell="D80" sqref="D80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0015</v>
      </c>
      <c r="C1" s="39"/>
      <c r="D1" s="17" t="s">
        <v>10</v>
      </c>
      <c r="E1" s="40">
        <f>'KD Changes'!G1</f>
        <v>43070</v>
      </c>
    </row>
    <row r="2" spans="1:10" ht="15" customHeight="1" x14ac:dyDescent="0.25">
      <c r="A2" s="43" t="s">
        <v>8</v>
      </c>
      <c r="B2" s="44" t="str">
        <f>VLOOKUP(B1,[1]BuildingList!A:B,2,FALSE)</f>
        <v>William B. Sturgill Development Building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81" t="s">
        <v>144</v>
      </c>
      <c r="B6" s="82" t="s">
        <v>145</v>
      </c>
      <c r="C6" s="41" t="s">
        <v>72</v>
      </c>
      <c r="G6" s="29"/>
      <c r="H6" s="29"/>
      <c r="I6" s="41"/>
      <c r="J6" s="41"/>
    </row>
    <row r="7" spans="1:10" x14ac:dyDescent="0.25">
      <c r="A7" s="81" t="s">
        <v>146</v>
      </c>
      <c r="B7" s="82" t="s">
        <v>147</v>
      </c>
      <c r="C7" s="41" t="s">
        <v>72</v>
      </c>
      <c r="G7" s="29"/>
      <c r="H7" s="29"/>
      <c r="I7" s="41"/>
      <c r="J7" s="41"/>
    </row>
    <row r="8" spans="1:10" ht="15" customHeight="1" x14ac:dyDescent="0.25">
      <c r="A8" s="81" t="s">
        <v>148</v>
      </c>
      <c r="B8" s="82" t="s">
        <v>149</v>
      </c>
      <c r="C8" s="41" t="s">
        <v>72</v>
      </c>
      <c r="G8" s="29"/>
      <c r="H8" s="29"/>
      <c r="I8" s="41"/>
      <c r="J8" s="41"/>
    </row>
    <row r="9" spans="1:10" x14ac:dyDescent="0.25">
      <c r="A9" s="81" t="s">
        <v>150</v>
      </c>
      <c r="B9" s="82" t="s">
        <v>151</v>
      </c>
      <c r="C9" s="41" t="s">
        <v>72</v>
      </c>
      <c r="G9" s="29"/>
      <c r="H9" s="29"/>
      <c r="I9" s="41"/>
      <c r="J9" s="41"/>
    </row>
    <row r="10" spans="1:10" x14ac:dyDescent="0.25">
      <c r="A10" s="81" t="s">
        <v>152</v>
      </c>
      <c r="B10" s="82" t="s">
        <v>153</v>
      </c>
      <c r="C10" s="41" t="s">
        <v>72</v>
      </c>
      <c r="F10" s="50"/>
      <c r="G10" s="29"/>
      <c r="H10" s="29"/>
    </row>
    <row r="11" spans="1:10" x14ac:dyDescent="0.25">
      <c r="A11" s="81" t="s">
        <v>154</v>
      </c>
      <c r="B11" s="82" t="s">
        <v>155</v>
      </c>
      <c r="C11" s="41" t="s">
        <v>72</v>
      </c>
      <c r="F11" s="50"/>
      <c r="G11" s="29"/>
      <c r="H11" s="29"/>
    </row>
    <row r="12" spans="1:10" x14ac:dyDescent="0.25">
      <c r="A12" s="81" t="s">
        <v>156</v>
      </c>
      <c r="B12" s="82" t="s">
        <v>157</v>
      </c>
      <c r="C12" s="41" t="s">
        <v>72</v>
      </c>
      <c r="F12" s="50"/>
      <c r="G12" s="29"/>
      <c r="H12" s="29"/>
    </row>
    <row r="13" spans="1:10" x14ac:dyDescent="0.25">
      <c r="A13" s="81" t="s">
        <v>158</v>
      </c>
      <c r="B13" s="82" t="s">
        <v>159</v>
      </c>
      <c r="C13" s="41" t="s">
        <v>72</v>
      </c>
      <c r="F13" s="50"/>
      <c r="G13" s="29"/>
      <c r="H13" s="29"/>
    </row>
    <row r="14" spans="1:10" x14ac:dyDescent="0.25">
      <c r="A14" s="81" t="s">
        <v>160</v>
      </c>
      <c r="B14" s="82" t="s">
        <v>161</v>
      </c>
      <c r="C14" s="41" t="s">
        <v>72</v>
      </c>
      <c r="F14" s="50"/>
      <c r="G14" s="29"/>
      <c r="H14" s="29"/>
    </row>
    <row r="15" spans="1:10" x14ac:dyDescent="0.25">
      <c r="A15" s="81" t="s">
        <v>162</v>
      </c>
      <c r="B15" s="82" t="s">
        <v>163</v>
      </c>
      <c r="C15" s="41" t="s">
        <v>72</v>
      </c>
      <c r="F15" s="50"/>
      <c r="G15" s="29"/>
      <c r="H15" s="29"/>
    </row>
    <row r="16" spans="1:10" x14ac:dyDescent="0.25">
      <c r="A16" s="81" t="s">
        <v>164</v>
      </c>
      <c r="B16" s="82" t="s">
        <v>165</v>
      </c>
      <c r="C16" s="41" t="s">
        <v>72</v>
      </c>
      <c r="F16" s="50"/>
      <c r="G16" s="29"/>
      <c r="H16" s="29"/>
    </row>
    <row r="17" spans="1:8" x14ac:dyDescent="0.25">
      <c r="A17" s="81" t="s">
        <v>166</v>
      </c>
      <c r="B17" s="82" t="s">
        <v>167</v>
      </c>
      <c r="C17" s="41" t="s">
        <v>72</v>
      </c>
      <c r="F17" s="50"/>
      <c r="G17" s="29"/>
      <c r="H17" s="29"/>
    </row>
    <row r="18" spans="1:8" x14ac:dyDescent="0.25">
      <c r="A18" s="81" t="s">
        <v>168</v>
      </c>
      <c r="B18" s="82" t="s">
        <v>169</v>
      </c>
      <c r="C18" s="41" t="s">
        <v>72</v>
      </c>
      <c r="F18" s="50"/>
      <c r="G18" s="29"/>
      <c r="H18" s="29"/>
    </row>
    <row r="19" spans="1:8" x14ac:dyDescent="0.25">
      <c r="A19" s="81" t="s">
        <v>170</v>
      </c>
      <c r="B19" s="82" t="s">
        <v>171</v>
      </c>
      <c r="C19" s="41" t="s">
        <v>72</v>
      </c>
      <c r="F19" s="50"/>
      <c r="G19" s="29"/>
      <c r="H19" s="29"/>
    </row>
    <row r="20" spans="1:8" x14ac:dyDescent="0.25">
      <c r="A20" s="81" t="s">
        <v>172</v>
      </c>
      <c r="B20" s="82" t="s">
        <v>173</v>
      </c>
      <c r="C20" s="41" t="s">
        <v>72</v>
      </c>
      <c r="F20" s="50"/>
      <c r="G20" s="29"/>
      <c r="H20" s="29"/>
    </row>
    <row r="21" spans="1:8" x14ac:dyDescent="0.25">
      <c r="A21" s="81" t="s">
        <v>174</v>
      </c>
      <c r="B21" s="82" t="s">
        <v>175</v>
      </c>
      <c r="C21" s="41" t="s">
        <v>72</v>
      </c>
      <c r="F21" s="51"/>
      <c r="G21" s="29"/>
      <c r="H21" s="29"/>
    </row>
    <row r="22" spans="1:8" x14ac:dyDescent="0.25">
      <c r="A22" s="81" t="s">
        <v>176</v>
      </c>
      <c r="B22" s="82" t="s">
        <v>177</v>
      </c>
      <c r="C22" s="41" t="s">
        <v>72</v>
      </c>
      <c r="F22" s="50"/>
      <c r="G22" s="29"/>
      <c r="H22" s="29"/>
    </row>
    <row r="23" spans="1:8" x14ac:dyDescent="0.25">
      <c r="A23" s="81" t="s">
        <v>178</v>
      </c>
      <c r="B23" s="82" t="s">
        <v>179</v>
      </c>
      <c r="C23" s="41" t="s">
        <v>72</v>
      </c>
      <c r="F23" s="50"/>
      <c r="G23" s="29"/>
      <c r="H23" s="29"/>
    </row>
    <row r="24" spans="1:8" x14ac:dyDescent="0.25">
      <c r="A24" s="81" t="s">
        <v>180</v>
      </c>
      <c r="B24" s="82" t="s">
        <v>181</v>
      </c>
      <c r="C24" s="41" t="s">
        <v>72</v>
      </c>
      <c r="F24" s="50"/>
      <c r="G24" s="29"/>
      <c r="H24" s="29"/>
    </row>
    <row r="25" spans="1:8" x14ac:dyDescent="0.25">
      <c r="A25" s="81" t="s">
        <v>182</v>
      </c>
      <c r="B25" s="82" t="s">
        <v>183</v>
      </c>
      <c r="C25" s="41" t="s">
        <v>72</v>
      </c>
      <c r="F25" s="50"/>
      <c r="G25" s="29"/>
      <c r="H25" s="29"/>
    </row>
    <row r="26" spans="1:8" x14ac:dyDescent="0.25">
      <c r="A26" s="81" t="s">
        <v>184</v>
      </c>
      <c r="B26" s="82" t="s">
        <v>185</v>
      </c>
      <c r="C26" s="41" t="s">
        <v>72</v>
      </c>
      <c r="F26" s="50"/>
      <c r="G26" s="29"/>
      <c r="H26" s="29"/>
    </row>
    <row r="27" spans="1:8" x14ac:dyDescent="0.25">
      <c r="A27" s="81" t="s">
        <v>186</v>
      </c>
      <c r="B27" s="82" t="s">
        <v>187</v>
      </c>
      <c r="C27" s="41" t="s">
        <v>72</v>
      </c>
      <c r="F27" s="50"/>
      <c r="G27" s="29"/>
      <c r="H27" s="29"/>
    </row>
    <row r="28" spans="1:8" x14ac:dyDescent="0.25">
      <c r="A28" s="81" t="s">
        <v>188</v>
      </c>
      <c r="B28" s="82" t="s">
        <v>189</v>
      </c>
      <c r="C28" s="41" t="s">
        <v>72</v>
      </c>
      <c r="F28" s="50"/>
      <c r="G28" s="29"/>
      <c r="H28" s="29"/>
    </row>
    <row r="29" spans="1:8" x14ac:dyDescent="0.25">
      <c r="A29" s="81" t="s">
        <v>190</v>
      </c>
      <c r="B29" s="82" t="s">
        <v>191</v>
      </c>
      <c r="C29" s="41" t="s">
        <v>72</v>
      </c>
      <c r="F29" s="50"/>
      <c r="G29" s="29"/>
      <c r="H29" s="29"/>
    </row>
    <row r="30" spans="1:8" x14ac:dyDescent="0.25">
      <c r="A30" s="81" t="s">
        <v>192</v>
      </c>
      <c r="B30" s="82" t="s">
        <v>193</v>
      </c>
      <c r="C30" s="41" t="s">
        <v>72</v>
      </c>
      <c r="F30" s="50"/>
      <c r="G30" s="29"/>
      <c r="H30" s="29"/>
    </row>
    <row r="31" spans="1:8" x14ac:dyDescent="0.25">
      <c r="A31" s="81" t="s">
        <v>194</v>
      </c>
      <c r="B31" s="82" t="s">
        <v>195</v>
      </c>
      <c r="C31" s="41" t="s">
        <v>72</v>
      </c>
      <c r="E31" s="50"/>
      <c r="F31" s="50"/>
      <c r="G31" s="29"/>
      <c r="H31" s="29"/>
    </row>
    <row r="32" spans="1:8" x14ac:dyDescent="0.25">
      <c r="A32" s="81" t="s">
        <v>196</v>
      </c>
      <c r="B32" s="82" t="s">
        <v>197</v>
      </c>
      <c r="C32" s="41" t="s">
        <v>72</v>
      </c>
      <c r="E32" s="50"/>
      <c r="F32" s="50"/>
      <c r="G32" s="29"/>
      <c r="H32" s="29"/>
    </row>
    <row r="33" spans="1:8" x14ac:dyDescent="0.25">
      <c r="A33" s="81" t="s">
        <v>198</v>
      </c>
      <c r="B33" s="82" t="s">
        <v>199</v>
      </c>
      <c r="C33" s="41" t="s">
        <v>72</v>
      </c>
      <c r="E33" s="50"/>
      <c r="F33" s="50"/>
      <c r="G33" s="29"/>
      <c r="H33" s="29"/>
    </row>
    <row r="34" spans="1:8" x14ac:dyDescent="0.25">
      <c r="A34" s="81" t="s">
        <v>200</v>
      </c>
      <c r="B34" s="82" t="s">
        <v>201</v>
      </c>
      <c r="C34" s="41" t="s">
        <v>72</v>
      </c>
      <c r="E34" s="50"/>
      <c r="F34" s="50"/>
      <c r="G34" s="29"/>
      <c r="H34" s="29"/>
    </row>
    <row r="35" spans="1:8" x14ac:dyDescent="0.25">
      <c r="A35" s="81" t="s">
        <v>202</v>
      </c>
      <c r="B35" s="82" t="s">
        <v>203</v>
      </c>
      <c r="C35" s="41" t="s">
        <v>72</v>
      </c>
      <c r="E35" s="50"/>
      <c r="F35" s="50"/>
      <c r="G35" s="29"/>
      <c r="H35" s="29"/>
    </row>
    <row r="36" spans="1:8" x14ac:dyDescent="0.25">
      <c r="A36" s="81" t="s">
        <v>204</v>
      </c>
      <c r="B36" s="82" t="s">
        <v>205</v>
      </c>
      <c r="C36" s="41" t="s">
        <v>72</v>
      </c>
      <c r="E36" s="50"/>
      <c r="F36" s="50"/>
      <c r="G36" s="29"/>
      <c r="H36" s="29"/>
    </row>
    <row r="37" spans="1:8" x14ac:dyDescent="0.25">
      <c r="A37" s="81" t="s">
        <v>206</v>
      </c>
      <c r="B37" s="82" t="s">
        <v>207</v>
      </c>
      <c r="C37" s="41" t="s">
        <v>72</v>
      </c>
      <c r="E37" s="50"/>
      <c r="F37" s="50"/>
      <c r="G37" s="29"/>
      <c r="H37" s="29"/>
    </row>
    <row r="38" spans="1:8" x14ac:dyDescent="0.25">
      <c r="A38" s="81" t="s">
        <v>208</v>
      </c>
      <c r="B38" s="82" t="s">
        <v>209</v>
      </c>
      <c r="C38" s="41" t="s">
        <v>72</v>
      </c>
      <c r="E38" s="50"/>
      <c r="F38" s="50"/>
      <c r="G38" s="50"/>
    </row>
    <row r="39" spans="1:8" x14ac:dyDescent="0.25">
      <c r="A39" s="81" t="s">
        <v>210</v>
      </c>
      <c r="B39" s="82" t="s">
        <v>211</v>
      </c>
      <c r="C39" s="41" t="s">
        <v>72</v>
      </c>
      <c r="E39" s="50"/>
      <c r="F39" s="52"/>
      <c r="G39" s="50"/>
    </row>
    <row r="40" spans="1:8" x14ac:dyDescent="0.25">
      <c r="A40" s="81" t="s">
        <v>212</v>
      </c>
      <c r="B40" s="82" t="s">
        <v>213</v>
      </c>
      <c r="C40" s="41" t="s">
        <v>72</v>
      </c>
      <c r="E40" s="50"/>
      <c r="F40" s="52"/>
      <c r="G40" s="50"/>
    </row>
    <row r="41" spans="1:8" x14ac:dyDescent="0.25">
      <c r="A41" s="81" t="s">
        <v>214</v>
      </c>
      <c r="B41" s="82" t="s">
        <v>215</v>
      </c>
      <c r="C41" s="41" t="s">
        <v>72</v>
      </c>
      <c r="E41" s="50"/>
      <c r="F41" s="53"/>
      <c r="G41" s="50"/>
    </row>
    <row r="42" spans="1:8" x14ac:dyDescent="0.25">
      <c r="A42" s="81" t="s">
        <v>216</v>
      </c>
      <c r="B42" s="82" t="s">
        <v>217</v>
      </c>
      <c r="C42" s="41" t="s">
        <v>72</v>
      </c>
      <c r="E42" s="50"/>
      <c r="F42" s="52"/>
      <c r="G42" s="50"/>
    </row>
    <row r="43" spans="1:8" x14ac:dyDescent="0.25">
      <c r="A43" s="81" t="s">
        <v>218</v>
      </c>
      <c r="B43" s="82" t="s">
        <v>219</v>
      </c>
      <c r="C43" s="41" t="s">
        <v>72</v>
      </c>
      <c r="E43" s="50"/>
      <c r="F43" s="52"/>
      <c r="G43" s="50"/>
    </row>
    <row r="44" spans="1:8" x14ac:dyDescent="0.25">
      <c r="A44" s="81" t="s">
        <v>220</v>
      </c>
      <c r="B44" s="82" t="s">
        <v>221</v>
      </c>
      <c r="C44" s="41" t="s">
        <v>72</v>
      </c>
      <c r="E44" s="50"/>
      <c r="F44" s="50"/>
      <c r="G44" s="50"/>
    </row>
    <row r="45" spans="1:8" x14ac:dyDescent="0.25">
      <c r="A45" s="81" t="s">
        <v>222</v>
      </c>
      <c r="B45" s="82" t="s">
        <v>223</v>
      </c>
      <c r="C45" s="41" t="s">
        <v>72</v>
      </c>
      <c r="E45" s="50"/>
      <c r="F45" s="50"/>
      <c r="G45" s="50"/>
    </row>
    <row r="46" spans="1:8" x14ac:dyDescent="0.25">
      <c r="A46" s="81" t="s">
        <v>224</v>
      </c>
      <c r="B46" s="82" t="s">
        <v>225</v>
      </c>
      <c r="C46" s="41" t="s">
        <v>72</v>
      </c>
      <c r="E46" s="50"/>
      <c r="F46" s="50"/>
      <c r="G46" s="50"/>
    </row>
    <row r="47" spans="1:8" x14ac:dyDescent="0.25">
      <c r="A47" s="81" t="s">
        <v>226</v>
      </c>
      <c r="B47" s="82" t="s">
        <v>227</v>
      </c>
      <c r="C47" s="41" t="s">
        <v>72</v>
      </c>
      <c r="E47" s="50"/>
      <c r="F47" s="50"/>
      <c r="G47" s="50"/>
    </row>
    <row r="48" spans="1:8" x14ac:dyDescent="0.25">
      <c r="A48" s="81" t="s">
        <v>228</v>
      </c>
      <c r="B48" s="82" t="s">
        <v>229</v>
      </c>
      <c r="C48" s="41" t="s">
        <v>72</v>
      </c>
      <c r="E48" s="50"/>
      <c r="F48" s="51"/>
      <c r="G48" s="50"/>
    </row>
    <row r="49" spans="1:7" x14ac:dyDescent="0.25">
      <c r="A49" s="81" t="s">
        <v>230</v>
      </c>
      <c r="B49" s="82" t="s">
        <v>231</v>
      </c>
      <c r="C49" s="41" t="s">
        <v>72</v>
      </c>
      <c r="E49" s="50"/>
      <c r="F49" s="50"/>
      <c r="G49" s="50"/>
    </row>
    <row r="50" spans="1:7" x14ac:dyDescent="0.25">
      <c r="A50" s="81" t="s">
        <v>232</v>
      </c>
      <c r="B50" s="82" t="s">
        <v>233</v>
      </c>
      <c r="C50" s="41" t="s">
        <v>72</v>
      </c>
      <c r="E50" s="50"/>
      <c r="F50" s="50"/>
      <c r="G50" s="50"/>
    </row>
    <row r="51" spans="1:7" x14ac:dyDescent="0.25">
      <c r="A51" s="81" t="s">
        <v>234</v>
      </c>
      <c r="B51" s="82" t="s">
        <v>235</v>
      </c>
      <c r="C51" s="41" t="s">
        <v>72</v>
      </c>
      <c r="E51" s="50"/>
      <c r="F51" s="50"/>
      <c r="G51" s="50"/>
    </row>
    <row r="52" spans="1:7" x14ac:dyDescent="0.25">
      <c r="A52" s="81" t="s">
        <v>236</v>
      </c>
      <c r="B52" s="82" t="s">
        <v>237</v>
      </c>
      <c r="C52" s="41" t="s">
        <v>72</v>
      </c>
    </row>
    <row r="53" spans="1:7" x14ac:dyDescent="0.25">
      <c r="A53" s="81" t="s">
        <v>238</v>
      </c>
      <c r="B53" s="82" t="s">
        <v>239</v>
      </c>
      <c r="C53" s="41" t="s">
        <v>72</v>
      </c>
    </row>
    <row r="54" spans="1:7" x14ac:dyDescent="0.25">
      <c r="A54" s="81" t="s">
        <v>240</v>
      </c>
      <c r="B54" s="82" t="s">
        <v>241</v>
      </c>
      <c r="C54" s="41" t="s">
        <v>72</v>
      </c>
    </row>
    <row r="55" spans="1:7" x14ac:dyDescent="0.25">
      <c r="A55" s="81" t="s">
        <v>242</v>
      </c>
      <c r="B55" s="82" t="s">
        <v>243</v>
      </c>
      <c r="C55" s="41" t="s">
        <v>72</v>
      </c>
    </row>
    <row r="56" spans="1:7" x14ac:dyDescent="0.25">
      <c r="A56" s="81" t="s">
        <v>244</v>
      </c>
      <c r="B56" s="82" t="s">
        <v>245</v>
      </c>
      <c r="C56" s="41" t="s">
        <v>72</v>
      </c>
    </row>
    <row r="57" spans="1:7" x14ac:dyDescent="0.25">
      <c r="A57" s="81" t="s">
        <v>246</v>
      </c>
      <c r="B57" s="82" t="s">
        <v>247</v>
      </c>
      <c r="C57" s="41" t="s">
        <v>72</v>
      </c>
    </row>
    <row r="58" spans="1:7" x14ac:dyDescent="0.25">
      <c r="A58" s="81" t="s">
        <v>248</v>
      </c>
      <c r="B58" s="82" t="s">
        <v>249</v>
      </c>
      <c r="C58" s="41" t="s">
        <v>72</v>
      </c>
    </row>
    <row r="59" spans="1:7" x14ac:dyDescent="0.25">
      <c r="A59" s="81" t="s">
        <v>250</v>
      </c>
      <c r="B59" s="82" t="s">
        <v>251</v>
      </c>
      <c r="C59" s="41" t="s">
        <v>72</v>
      </c>
    </row>
    <row r="60" spans="1:7" x14ac:dyDescent="0.25">
      <c r="A60" s="81" t="s">
        <v>252</v>
      </c>
      <c r="B60" s="82" t="s">
        <v>253</v>
      </c>
      <c r="C60" s="41" t="s">
        <v>72</v>
      </c>
    </row>
    <row r="61" spans="1:7" x14ac:dyDescent="0.25">
      <c r="A61" s="81" t="s">
        <v>254</v>
      </c>
      <c r="B61" s="82" t="s">
        <v>255</v>
      </c>
      <c r="C61" s="41" t="s">
        <v>72</v>
      </c>
    </row>
    <row r="62" spans="1:7" x14ac:dyDescent="0.25">
      <c r="A62" s="81" t="s">
        <v>256</v>
      </c>
      <c r="B62" s="82" t="s">
        <v>257</v>
      </c>
      <c r="C62" s="41" t="s">
        <v>72</v>
      </c>
    </row>
    <row r="63" spans="1:7" x14ac:dyDescent="0.25">
      <c r="A63" s="81" t="s">
        <v>258</v>
      </c>
      <c r="B63" s="82" t="s">
        <v>259</v>
      </c>
      <c r="C63" s="41" t="s">
        <v>72</v>
      </c>
    </row>
    <row r="64" spans="1:7" x14ac:dyDescent="0.25">
      <c r="A64" s="81" t="s">
        <v>260</v>
      </c>
      <c r="B64" s="82" t="s">
        <v>261</v>
      </c>
      <c r="C64" s="41" t="s">
        <v>72</v>
      </c>
    </row>
    <row r="65" spans="1:3" x14ac:dyDescent="0.25">
      <c r="A65" s="81" t="s">
        <v>262</v>
      </c>
      <c r="B65" s="82" t="s">
        <v>263</v>
      </c>
      <c r="C65" s="41" t="s">
        <v>72</v>
      </c>
    </row>
    <row r="66" spans="1:3" x14ac:dyDescent="0.25">
      <c r="A66" s="81" t="s">
        <v>264</v>
      </c>
      <c r="B66" s="82" t="s">
        <v>265</v>
      </c>
      <c r="C66" s="41" t="s">
        <v>72</v>
      </c>
    </row>
    <row r="67" spans="1:3" x14ac:dyDescent="0.25">
      <c r="A67" s="81" t="s">
        <v>266</v>
      </c>
      <c r="B67" s="82" t="s">
        <v>267</v>
      </c>
      <c r="C67" s="41" t="s">
        <v>72</v>
      </c>
    </row>
    <row r="68" spans="1:3" x14ac:dyDescent="0.25">
      <c r="A68" s="81" t="s">
        <v>268</v>
      </c>
      <c r="B68" s="82" t="s">
        <v>269</v>
      </c>
      <c r="C68" s="41" t="s">
        <v>72</v>
      </c>
    </row>
    <row r="69" spans="1:3" x14ac:dyDescent="0.25">
      <c r="A69" s="81" t="s">
        <v>270</v>
      </c>
      <c r="B69" s="82" t="s">
        <v>271</v>
      </c>
      <c r="C69" s="41" t="s">
        <v>72</v>
      </c>
    </row>
    <row r="70" spans="1:3" x14ac:dyDescent="0.25">
      <c r="A70" s="81" t="s">
        <v>272</v>
      </c>
      <c r="B70" s="82" t="s">
        <v>273</v>
      </c>
      <c r="C70" s="41" t="s">
        <v>72</v>
      </c>
    </row>
    <row r="71" spans="1:3" x14ac:dyDescent="0.25">
      <c r="A71" s="81" t="s">
        <v>274</v>
      </c>
      <c r="B71" s="82" t="s">
        <v>275</v>
      </c>
      <c r="C71" s="41" t="s">
        <v>72</v>
      </c>
    </row>
    <row r="72" spans="1:3" x14ac:dyDescent="0.25">
      <c r="A72" s="81" t="s">
        <v>276</v>
      </c>
      <c r="B72" s="82" t="s">
        <v>277</v>
      </c>
      <c r="C72" s="41" t="s">
        <v>72</v>
      </c>
    </row>
    <row r="73" spans="1:3" x14ac:dyDescent="0.25">
      <c r="A73" s="81" t="s">
        <v>278</v>
      </c>
      <c r="B73" s="82" t="s">
        <v>279</v>
      </c>
      <c r="C73" s="41" t="s">
        <v>72</v>
      </c>
    </row>
    <row r="74" spans="1:3" x14ac:dyDescent="0.25">
      <c r="A74" s="81" t="s">
        <v>280</v>
      </c>
      <c r="B74" s="82" t="s">
        <v>281</v>
      </c>
      <c r="C74" s="41" t="s">
        <v>72</v>
      </c>
    </row>
    <row r="75" spans="1:3" x14ac:dyDescent="0.25">
      <c r="A75" s="81" t="s">
        <v>282</v>
      </c>
      <c r="B75" s="82" t="s">
        <v>283</v>
      </c>
      <c r="C75" s="41" t="s">
        <v>72</v>
      </c>
    </row>
    <row r="76" spans="1:3" x14ac:dyDescent="0.25">
      <c r="A76" s="81" t="s">
        <v>284</v>
      </c>
      <c r="B76" s="82" t="s">
        <v>285</v>
      </c>
      <c r="C76" s="41" t="s">
        <v>72</v>
      </c>
    </row>
    <row r="77" spans="1:3" x14ac:dyDescent="0.25">
      <c r="A77" s="81" t="s">
        <v>286</v>
      </c>
      <c r="B77" s="82" t="s">
        <v>287</v>
      </c>
      <c r="C77" s="41" t="s">
        <v>72</v>
      </c>
    </row>
    <row r="78" spans="1:3" x14ac:dyDescent="0.25">
      <c r="A78" s="81" t="s">
        <v>288</v>
      </c>
      <c r="B78" s="82" t="s">
        <v>289</v>
      </c>
      <c r="C78" s="41" t="s">
        <v>72</v>
      </c>
    </row>
    <row r="79" spans="1:3" x14ac:dyDescent="0.25">
      <c r="A79" s="81" t="s">
        <v>290</v>
      </c>
      <c r="B79" s="82" t="s">
        <v>291</v>
      </c>
      <c r="C79" s="41" t="s">
        <v>72</v>
      </c>
    </row>
    <row r="80" spans="1:3" x14ac:dyDescent="0.25">
      <c r="A80" s="81" t="s">
        <v>292</v>
      </c>
      <c r="B80" s="82" t="s">
        <v>293</v>
      </c>
      <c r="C80" s="42" t="s">
        <v>63</v>
      </c>
    </row>
    <row r="197" spans="3:3" x14ac:dyDescent="0.25">
      <c r="C197" s="41" t="s">
        <v>29</v>
      </c>
    </row>
  </sheetData>
  <sheetProtection insertRows="0" deleteRows="0" selectLockedCells="1"/>
  <conditionalFormatting sqref="G38:G50">
    <cfRule type="containsText" dxfId="10" priority="16" operator="containsText" text="New Tag Required">
      <formula>NOT(ISERROR(SEARCH("New Tag Required",G38)))</formula>
    </cfRule>
  </conditionalFormatting>
  <conditionalFormatting sqref="D47:D96">
    <cfRule type="containsText" dxfId="9" priority="15" operator="containsText" text="Yes">
      <formula>NOT(ISERROR(SEARCH("Yes",D47)))</formula>
    </cfRule>
  </conditionalFormatting>
  <conditionalFormatting sqref="H197:H418 H38:H96">
    <cfRule type="containsText" dxfId="8" priority="14" operator="containsText" text="New Sign Required">
      <formula>NOT(ISERROR(SEARCH("New Sign Required",H38)))</formula>
    </cfRule>
  </conditionalFormatting>
  <conditionalFormatting sqref="G38:H96">
    <cfRule type="containsText" dxfId="7" priority="13" operator="containsText" text="Action Required">
      <formula>NOT(ISERROR(SEARCH("Action Required",G38)))</formula>
    </cfRule>
  </conditionalFormatting>
  <conditionalFormatting sqref="D97:D196">
    <cfRule type="containsText" dxfId="6" priority="7" operator="containsText" text="Yes">
      <formula>NOT(ISERROR(SEARCH("Yes",D97)))</formula>
    </cfRule>
  </conditionalFormatting>
  <conditionalFormatting sqref="H97:H196">
    <cfRule type="containsText" dxfId="5" priority="6" operator="containsText" text="New Sign Required">
      <formula>NOT(ISERROR(SEARCH("New Sign Required",H97)))</formula>
    </cfRule>
  </conditionalFormatting>
  <conditionalFormatting sqref="G97:G196">
    <cfRule type="containsText" dxfId="4" priority="5" operator="containsText" text="Action Required">
      <formula>NOT(ISERROR(SEARCH("Action Required",G97)))</formula>
    </cfRule>
  </conditionalFormatting>
  <conditionalFormatting sqref="H97:H196">
    <cfRule type="containsText" dxfId="3" priority="4" operator="containsText" text="Action Required">
      <formula>NOT(ISERROR(SEARCH("Action Required",H97)))</formula>
    </cfRule>
  </conditionalFormatting>
  <conditionalFormatting sqref="H1:H4 G5:G37 H38:H104857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F5:F9 G3:G4 E1:E2 G38:G1048576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C80:C196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G38:H196</xm:sqref>
        </x14:dataValidation>
        <x14:dataValidation type="list" allowBlank="1" showInputMessage="1" showErrorMessage="1">
          <x14:formula1>
            <xm:f>Lookup!$G$1:$G$5</xm:f>
          </x14:formula1>
          <xm:sqref>C6:C79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Chellgren Hall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0139</v>
      </c>
      <c r="B106" s="3" t="str">
        <f>VLOOKUP(A106,[4]UKBuilding_List!$A$1:$D$376,3,FALSE)</f>
        <v>The 90</v>
      </c>
      <c r="C106" s="1"/>
    </row>
    <row r="107" spans="1:3" x14ac:dyDescent="0.25">
      <c r="A107" s="2" t="str">
        <f>([4]UKBuilding_List!A107)</f>
        <v>0141</v>
      </c>
      <c r="B107" s="3" t="str">
        <f>VLOOKUP(A107,[4]UKBuilding_List!$A$1:$D$376,3,FALSE)</f>
        <v>New Farmhouse Fraternity</v>
      </c>
      <c r="C107" s="1"/>
    </row>
    <row r="108" spans="1:3" x14ac:dyDescent="0.25">
      <c r="A108" s="2" t="str">
        <f>([4]UKBuilding_List!A108)</f>
        <v>0143</v>
      </c>
      <c r="B108" s="3" t="str">
        <f>VLOOKUP(A108,[4]UKBuilding_List!$A$1:$D$376,3,FALSE)</f>
        <v>Blanding II</v>
      </c>
      <c r="C108" s="1"/>
    </row>
    <row r="109" spans="1:3" x14ac:dyDescent="0.25">
      <c r="A109" s="2" t="str">
        <f>([4]UKBuilding_List!A109)</f>
        <v>0144</v>
      </c>
      <c r="B109" s="3" t="str">
        <f>VLOOKUP(A109,[4]UKBuilding_List!$A$1:$D$376,3,FALSE)</f>
        <v>Blanding III</v>
      </c>
      <c r="C109" s="1"/>
    </row>
    <row r="110" spans="1:3" x14ac:dyDescent="0.25">
      <c r="A110" s="2" t="str">
        <f>([4]UKBuilding_List!A110)</f>
        <v>0145</v>
      </c>
      <c r="B110" s="3" t="str">
        <f>VLOOKUP(A110,[4]UKBuilding_List!$A$1:$D$376,3,FALSE)</f>
        <v>Blanding Tower</v>
      </c>
      <c r="C110" s="1"/>
    </row>
    <row r="111" spans="1:3" x14ac:dyDescent="0.25">
      <c r="A111" s="2" t="str">
        <f>([4]UKBuilding_List!A111)</f>
        <v>0146</v>
      </c>
      <c r="B111" s="3" t="str">
        <f>VLOOKUP(A111,[4]UKBuilding_List!$A$1:$D$376,3,FALSE)</f>
        <v>Blanding IV</v>
      </c>
      <c r="C111" s="1"/>
    </row>
    <row r="112" spans="1:3" x14ac:dyDescent="0.25">
      <c r="A112" s="2" t="str">
        <f>([4]UKBuilding_List!A112)</f>
        <v>0147</v>
      </c>
      <c r="B112" s="3" t="str">
        <f>VLOOKUP(A112,[4]UKBuilding_List!$A$1:$D$376,3,FALSE)</f>
        <v>Complex Commons</v>
      </c>
      <c r="C112" s="1"/>
    </row>
    <row r="113" spans="1:3" x14ac:dyDescent="0.25">
      <c r="A113" s="2" t="str">
        <f>([4]UKBuilding_List!A113)</f>
        <v>0148</v>
      </c>
      <c r="B113" s="3" t="str">
        <f>VLOOKUP(A113,[4]UKBuilding_List!$A$1:$D$376,3,FALSE)</f>
        <v>Kirwan IV</v>
      </c>
      <c r="C113" s="1"/>
    </row>
    <row r="114" spans="1:3" x14ac:dyDescent="0.25">
      <c r="A114" s="2" t="str">
        <f>([4]UKBuilding_List!A114)</f>
        <v>0149</v>
      </c>
      <c r="B114" s="3" t="str">
        <f>VLOOKUP(A114,[4]UKBuilding_List!$A$1:$D$376,3,FALSE)</f>
        <v>Kirwan Tower</v>
      </c>
      <c r="C114" s="1"/>
    </row>
    <row r="115" spans="1:3" x14ac:dyDescent="0.25">
      <c r="A115" s="2" t="str">
        <f>([4]UKBuilding_List!A115)</f>
        <v>0150</v>
      </c>
      <c r="B115" s="3" t="str">
        <f>VLOOKUP(A115,[4]UKBuilding_List!$A$1:$D$376,3,FALSE)</f>
        <v>Kirwan III</v>
      </c>
      <c r="C115" s="1"/>
    </row>
    <row r="116" spans="1:3" x14ac:dyDescent="0.25">
      <c r="A116" s="2" t="str">
        <f>([4]UKBuilding_List!A116)</f>
        <v>0151</v>
      </c>
      <c r="B116" s="3" t="str">
        <f>VLOOKUP(A116,[4]UKBuilding_List!$A$1:$D$376,3,FALSE)</f>
        <v>Kirwan II</v>
      </c>
      <c r="C116" s="1"/>
    </row>
    <row r="117" spans="1:3" x14ac:dyDescent="0.25">
      <c r="A117" s="2" t="str">
        <f>([4]UKBuilding_List!A117)</f>
        <v>0152</v>
      </c>
      <c r="B117" s="3" t="str">
        <f>VLOOKUP(A117,[4]UKBuilding_List!$A$1:$D$376,3,FALSE)</f>
        <v>Kirwan I</v>
      </c>
      <c r="C117" s="1"/>
    </row>
    <row r="118" spans="1:3" x14ac:dyDescent="0.25">
      <c r="A118" s="2" t="str">
        <f>([4]UKBuilding_List!A118)</f>
        <v>0153</v>
      </c>
      <c r="B118" s="3" t="str">
        <f>VLOOKUP(A118,[4]UKBuilding_List!$A$1:$D$376,3,FALSE)</f>
        <v>Blanding I</v>
      </c>
      <c r="C118" s="1"/>
    </row>
    <row r="119" spans="1:3" x14ac:dyDescent="0.25">
      <c r="A119" s="2" t="str">
        <f>([4]UKBuilding_List!A119)</f>
        <v>0154</v>
      </c>
      <c r="B119" s="3" t="str">
        <f>VLOOKUP(A119,[4]UKBuilding_List!$A$1:$D$376,3,FALSE)</f>
        <v>Head House</v>
      </c>
      <c r="C119" s="1"/>
    </row>
    <row r="120" spans="1:3" x14ac:dyDescent="0.25">
      <c r="A120" s="2" t="str">
        <f>([4]UKBuilding_List!A120)</f>
        <v>0155</v>
      </c>
      <c r="B120" s="3" t="str">
        <f>VLOOKUP(A120,[4]UKBuilding_List!$A$1:$D$376,3,FALSE)</f>
        <v>Greenhouse No 2</v>
      </c>
      <c r="C120" s="1"/>
    </row>
    <row r="121" spans="1:3" x14ac:dyDescent="0.25">
      <c r="A121" s="2" t="str">
        <f>([4]UKBuilding_List!A121)</f>
        <v>0156</v>
      </c>
      <c r="B121" s="3" t="str">
        <f>VLOOKUP(A121,[4]UKBuilding_List!$A$1:$D$376,3,FALSE)</f>
        <v>Greenhouse No 4</v>
      </c>
      <c r="C121" s="1"/>
    </row>
    <row r="122" spans="1:3" x14ac:dyDescent="0.25">
      <c r="A122" s="2" t="str">
        <f>([4]UKBuilding_List!A122)</f>
        <v>0157</v>
      </c>
      <c r="B122" s="3" t="str">
        <f>VLOOKUP(A122,[4]UKBuilding_List!$A$1:$D$376,3,FALSE)</f>
        <v>Greenhouse No 7</v>
      </c>
      <c r="C122" s="1"/>
    </row>
    <row r="123" spans="1:3" x14ac:dyDescent="0.25">
      <c r="A123" s="2" t="str">
        <f>([4]UKBuilding_List!A123)</f>
        <v>0158</v>
      </c>
      <c r="B123" s="3" t="str">
        <f>VLOOKUP(A123,[4]UKBuilding_List!$A$1:$D$376,3,FALSE)</f>
        <v>Greenhouse No 5</v>
      </c>
      <c r="C123" s="1"/>
    </row>
    <row r="124" spans="1:3" x14ac:dyDescent="0.25">
      <c r="A124" s="2" t="str">
        <f>([4]UKBuilding_List!A124)</f>
        <v>0159</v>
      </c>
      <c r="B124" s="3" t="str">
        <f>VLOOKUP(A124,[4]UKBuilding_List!$A$1:$D$376,3,FALSE)</f>
        <v>Greenhouse No 3</v>
      </c>
      <c r="C124" s="1"/>
    </row>
    <row r="125" spans="1:3" x14ac:dyDescent="0.25">
      <c r="A125" s="2" t="str">
        <f>([4]UKBuilding_List!A125)</f>
        <v>0160</v>
      </c>
      <c r="B125" s="3" t="str">
        <f>VLOOKUP(A125,[4]UKBuilding_List!$A$1:$D$376,3,FALSE)</f>
        <v>Greenhouse No 1</v>
      </c>
      <c r="C125" s="1"/>
    </row>
    <row r="126" spans="1:3" x14ac:dyDescent="0.25">
      <c r="A126" s="2" t="str">
        <f>([4]UKBuilding_List!A126)</f>
        <v>0161</v>
      </c>
      <c r="B126" s="3" t="str">
        <f>VLOOKUP(A126,[4]UKBuilding_List!$A$1:$D$376,3,FALSE)</f>
        <v>Greenhouse No 9</v>
      </c>
      <c r="C126" s="1"/>
    </row>
    <row r="127" spans="1:3" x14ac:dyDescent="0.25">
      <c r="A127" s="2" t="str">
        <f>([4]UKBuilding_List!A127)</f>
        <v>0162</v>
      </c>
      <c r="B127" s="3" t="str">
        <f>VLOOKUP(A127,[4]UKBuilding_List!$A$1:$D$376,3,FALSE)</f>
        <v>Greenhouse No 11</v>
      </c>
      <c r="C127" s="1"/>
    </row>
    <row r="128" spans="1:3" x14ac:dyDescent="0.25">
      <c r="A128" s="2" t="str">
        <f>([4]UKBuilding_List!A128)</f>
        <v>0163</v>
      </c>
      <c r="B128" s="3" t="str">
        <f>VLOOKUP(A128,[4]UKBuilding_List!$A$1:$D$376,3,FALSE)</f>
        <v>Greenhouse No 6</v>
      </c>
      <c r="C128" s="1"/>
    </row>
    <row r="129" spans="1:3" x14ac:dyDescent="0.25">
      <c r="A129" s="2" t="str">
        <f>([4]UKBuilding_List!A129)</f>
        <v>0164</v>
      </c>
      <c r="B129" s="3" t="str">
        <f>VLOOKUP(A129,[4]UKBuilding_List!$A$1:$D$376,3,FALSE)</f>
        <v>Greenhouse No 12</v>
      </c>
      <c r="C129" s="1"/>
    </row>
    <row r="130" spans="1:3" x14ac:dyDescent="0.25">
      <c r="A130" s="2" t="str">
        <f>([4]UKBuilding_List!A130)</f>
        <v>0166</v>
      </c>
      <c r="B130" s="3" t="str">
        <f>VLOOKUP(A130,[4]UKBuilding_List!$A$1:$D$376,3,FALSE)</f>
        <v>Gatehouse Administration Dr</v>
      </c>
      <c r="C130" s="1"/>
    </row>
    <row r="131" spans="1:3" x14ac:dyDescent="0.25">
      <c r="A131" s="2" t="str">
        <f>([4]UKBuilding_List!A131)</f>
        <v>0167</v>
      </c>
      <c r="B131" s="3" t="str">
        <f>VLOOKUP(A131,[4]UKBuilding_List!$A$1:$D$376,3,FALSE)</f>
        <v>Gatehouse Rose &amp; Chem/Physics</v>
      </c>
      <c r="C131" s="1"/>
    </row>
    <row r="132" spans="1:3" x14ac:dyDescent="0.25">
      <c r="A132" s="2" t="str">
        <f>([4]UKBuilding_List!A132)</f>
        <v>0172</v>
      </c>
      <c r="B132" s="3" t="str">
        <f>VLOOKUP(A132,[4]UKBuilding_List!$A$1:$D$376,3,FALSE)</f>
        <v>Alpha Gamma Rho Fraternity</v>
      </c>
      <c r="C132" s="1"/>
    </row>
    <row r="133" spans="1:3" x14ac:dyDescent="0.25">
      <c r="A133" s="2" t="str">
        <f>([4]UKBuilding_List!A133)</f>
        <v>0173</v>
      </c>
      <c r="B133" s="3" t="str">
        <f>VLOOKUP(A133,[4]UKBuilding_List!$A$1:$D$376,3,FALSE)</f>
        <v>Gatehouse Med Plaza</v>
      </c>
      <c r="C133" s="1"/>
    </row>
    <row r="134" spans="1:3" x14ac:dyDescent="0.25">
      <c r="A134" s="2" t="str">
        <f>([4]UKBuilding_List!A134)</f>
        <v>0174</v>
      </c>
      <c r="B134" s="3" t="str">
        <f>VLOOKUP(A134,[4]UKBuilding_List!$A$1:$D$376,3,FALSE)</f>
        <v>Don &amp; Cathy Jacobs Science Building</v>
      </c>
      <c r="C134" s="1"/>
    </row>
    <row r="135" spans="1:3" x14ac:dyDescent="0.25">
      <c r="A135" s="2" t="str">
        <f>([4]UKBuilding_List!A135)</f>
        <v>0175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0176</v>
      </c>
      <c r="B136" s="3" t="str">
        <f>VLOOKUP(A136,[4]UKBuilding_List!$A$1:$D$376,3,FALSE)</f>
        <v>Gatehouse KY Clinic</v>
      </c>
      <c r="C136" s="1"/>
    </row>
    <row r="137" spans="1:3" x14ac:dyDescent="0.25">
      <c r="A137" s="2" t="str">
        <f>([4]UKBuilding_List!A137)</f>
        <v>0177</v>
      </c>
      <c r="B137" s="3" t="str">
        <f>VLOOKUP(A137,[4]UKBuilding_List!$A$1:$D$376,3,FALSE)</f>
        <v>Residence Motor Pool</v>
      </c>
      <c r="C137" s="1"/>
    </row>
    <row r="138" spans="1:3" x14ac:dyDescent="0.25">
      <c r="A138" s="2" t="str">
        <f>([4]UKBuilding_List!A138)</f>
        <v>0178</v>
      </c>
      <c r="B138" s="3" t="str">
        <f>VLOOKUP(A138,[4]UKBuilding_List!$A$1:$D$376,3,FALSE)</f>
        <v>Gatehouse Young Library</v>
      </c>
      <c r="C138" s="1"/>
    </row>
    <row r="139" spans="1:3" x14ac:dyDescent="0.25">
      <c r="A139" s="2" t="str">
        <f>([4]UKBuilding_List!A139)</f>
        <v>0179</v>
      </c>
      <c r="B139" s="3" t="str">
        <f>VLOOKUP(A139,[4]UKBuilding_List!$A$1:$D$376,3,FALSE)</f>
        <v>Temporary Bookstore</v>
      </c>
      <c r="C139" s="1"/>
    </row>
    <row r="140" spans="1:3" x14ac:dyDescent="0.25">
      <c r="A140" s="2" t="str">
        <f>([4]UKBuilding_List!A140)</f>
        <v>0181</v>
      </c>
      <c r="B140" s="3" t="str">
        <f>VLOOKUP(A140,[4]UKBuilding_List!$A$1:$D$376,3,FALSE)</f>
        <v>Woodland Glen III</v>
      </c>
      <c r="C140" s="1"/>
    </row>
    <row r="141" spans="1:3" x14ac:dyDescent="0.25">
      <c r="A141" s="2" t="str">
        <f>([4]UKBuilding_List!A141)</f>
        <v>0182</v>
      </c>
      <c r="B141" s="3" t="str">
        <f>VLOOKUP(A141,[4]UKBuilding_List!$A$1:$D$376,3,FALSE)</f>
        <v>Isolation Barn Incinerator</v>
      </c>
      <c r="C141" s="1"/>
    </row>
    <row r="142" spans="1:3" x14ac:dyDescent="0.25">
      <c r="A142" s="2" t="str">
        <f>([4]UKBuilding_List!A142)</f>
        <v>0183</v>
      </c>
      <c r="B142" s="3" t="str">
        <f>VLOOKUP(A142,[4]UKBuilding_List!$A$1:$D$376,3,FALSE)</f>
        <v>Isolation Barn</v>
      </c>
      <c r="C142" s="1"/>
    </row>
    <row r="143" spans="1:3" x14ac:dyDescent="0.25">
      <c r="A143" s="2" t="str">
        <f>([4]UKBuilding_List!A143)</f>
        <v>0184</v>
      </c>
      <c r="B143" s="3" t="str">
        <f>VLOOKUP(A143,[4]UKBuilding_List!$A$1:$D$376,3,FALSE)</f>
        <v>Agricultural Machine Research Lab</v>
      </c>
      <c r="C143" s="1"/>
    </row>
    <row r="144" spans="1:3" x14ac:dyDescent="0.25">
      <c r="A144" s="2" t="str">
        <f>([4]UKBuilding_List!A144)</f>
        <v>0185</v>
      </c>
      <c r="B144" s="3" t="str">
        <f>VLOOKUP(A144,[4]UKBuilding_List!$A$1:$D$376,3,FALSE)</f>
        <v>Garage by Motor Pool Residence</v>
      </c>
      <c r="C144" s="1"/>
    </row>
    <row r="145" spans="1:3" x14ac:dyDescent="0.25">
      <c r="A145" s="2" t="str">
        <f>([4]UKBuilding_List!A145)</f>
        <v>0186</v>
      </c>
      <c r="B145" s="3" t="str">
        <f>VLOOKUP(A145,[4]UKBuilding_List!$A$1:$D$376,3,FALSE)</f>
        <v>Woodland Glen IV</v>
      </c>
      <c r="C145" s="1"/>
    </row>
    <row r="146" spans="1:3" x14ac:dyDescent="0.25">
      <c r="A146" s="2" t="str">
        <f>([4]UKBuilding_List!A146)</f>
        <v>0188</v>
      </c>
      <c r="B146" s="3" t="str">
        <f>VLOOKUP(A146,[4]UKBuilding_List!$A$1:$D$376,3,FALSE)</f>
        <v>Woodland Glen V</v>
      </c>
      <c r="C146" s="1"/>
    </row>
    <row r="147" spans="1:3" x14ac:dyDescent="0.25">
      <c r="A147" s="2" t="str">
        <f>([4]UKBuilding_List!A147)</f>
        <v>0189</v>
      </c>
      <c r="B147" s="3" t="str">
        <f>VLOOKUP(A147,[4]UKBuilding_List!$A$1:$D$376,3,FALSE)</f>
        <v>Shawneetown Bldg A</v>
      </c>
      <c r="C147" s="1"/>
    </row>
    <row r="148" spans="1:3" x14ac:dyDescent="0.25">
      <c r="A148" s="2" t="str">
        <f>([4]UKBuilding_List!A148)</f>
        <v>0190</v>
      </c>
      <c r="B148" s="3" t="str">
        <f>VLOOKUP(A148,[4]UKBuilding_List!$A$1:$D$376,3,FALSE)</f>
        <v>Shawneetown Bldg B</v>
      </c>
      <c r="C148" s="1"/>
    </row>
    <row r="149" spans="1:3" x14ac:dyDescent="0.25">
      <c r="A149" s="2" t="str">
        <f>([4]UKBuilding_List!A149)</f>
        <v>0191</v>
      </c>
      <c r="B149" s="3" t="str">
        <f>VLOOKUP(A149,[4]UKBuilding_List!$A$1:$D$376,3,FALSE)</f>
        <v>Shawneetown Bldg D</v>
      </c>
      <c r="C149" s="1"/>
    </row>
    <row r="150" spans="1:3" x14ac:dyDescent="0.25">
      <c r="A150" s="2" t="str">
        <f>([4]UKBuilding_List!A150)</f>
        <v>0192</v>
      </c>
      <c r="B150" s="3" t="str">
        <f>VLOOKUP(A150,[4]UKBuilding_List!$A$1:$D$376,3,FALSE)</f>
        <v>Shawneetown Bldg F</v>
      </c>
      <c r="C150" s="1"/>
    </row>
    <row r="151" spans="1:3" x14ac:dyDescent="0.25">
      <c r="A151" s="2" t="str">
        <f>([4]UKBuilding_List!A151)</f>
        <v>0193</v>
      </c>
      <c r="B151" s="3" t="str">
        <f>VLOOKUP(A151,[4]UKBuilding_List!$A$1:$D$376,3,FALSE)</f>
        <v>Shawneetown Bldg E</v>
      </c>
      <c r="C151" s="1"/>
    </row>
    <row r="152" spans="1:3" x14ac:dyDescent="0.25">
      <c r="A152" s="2" t="str">
        <f>([4]UKBuilding_List!A152)</f>
        <v>0194</v>
      </c>
      <c r="B152" s="3" t="str">
        <f>VLOOKUP(A152,[4]UKBuilding_List!$A$1:$D$376,3,FALSE)</f>
        <v>Shawneetown Bldg C</v>
      </c>
      <c r="C152" s="1"/>
    </row>
    <row r="153" spans="1:3" x14ac:dyDescent="0.25">
      <c r="A153" s="2" t="str">
        <f>([4]UKBuilding_List!A153)</f>
        <v>0196</v>
      </c>
      <c r="B153" s="3" t="str">
        <f>VLOOKUP(A153,[4]UKBuilding_List!$A$1:$D$376,3,FALSE)</f>
        <v>Stoll Field Viewing Tower</v>
      </c>
      <c r="C153" s="1"/>
    </row>
    <row r="154" spans="1:3" x14ac:dyDescent="0.25">
      <c r="A154" s="2" t="str">
        <f>([4]UKBuilding_List!A154)</f>
        <v>0197</v>
      </c>
      <c r="B154" s="3" t="str">
        <f>VLOOKUP(A154,[4]UKBuilding_List!$A$1:$D$376,3,FALSE)</f>
        <v>Parking Garage No 1</v>
      </c>
      <c r="C154" s="1"/>
    </row>
    <row r="155" spans="1:3" x14ac:dyDescent="0.25">
      <c r="A155" s="2" t="str">
        <f>([4]UKBuilding_List!A155)</f>
        <v>0198</v>
      </c>
      <c r="B155" s="3" t="str">
        <f>VLOOKUP(A155,[4]UKBuilding_List!$A$1:$D$376,3,FALSE)</f>
        <v>Parking Garage No 2</v>
      </c>
      <c r="C155" s="1"/>
    </row>
    <row r="156" spans="1:3" x14ac:dyDescent="0.25">
      <c r="A156" s="2" t="str">
        <f>([4]UKBuilding_List!A156)</f>
        <v>0199</v>
      </c>
      <c r="B156" s="3" t="str">
        <f>VLOOKUP(A156,[4]UKBuilding_List!$A$1:$D$376,3,FALSE)</f>
        <v>Parking Garage No 3</v>
      </c>
      <c r="C156" s="1"/>
    </row>
    <row r="157" spans="1:3" x14ac:dyDescent="0.25">
      <c r="A157" s="2" t="str">
        <f>([4]UKBuilding_List!A157)</f>
        <v>0200</v>
      </c>
      <c r="B157" s="3" t="str">
        <f>VLOOKUP(A157,[4]UKBuilding_List!$A$1:$D$376,3,FALSE)</f>
        <v>Wethington Allied Health Building</v>
      </c>
      <c r="C157" s="1"/>
    </row>
    <row r="158" spans="1:3" x14ac:dyDescent="0.25">
      <c r="A158" s="2" t="str">
        <f>([4]UKBuilding_List!A158)</f>
        <v>0202</v>
      </c>
      <c r="B158" s="3" t="str">
        <f>VLOOKUP(A158,[4]UKBuilding_List!$A$1:$D$376,3,FALSE)</f>
        <v>Parking Garage No 5</v>
      </c>
      <c r="C158" s="1"/>
    </row>
    <row r="159" spans="1:3" x14ac:dyDescent="0.25">
      <c r="A159" s="2" t="str">
        <f>([4]UKBuilding_List!A159)</f>
        <v>0204</v>
      </c>
      <c r="B159" s="3" t="str">
        <f>VLOOKUP(A159,[4]UKBuilding_List!$A$1:$D$376,3,FALSE)</f>
        <v>Cooling Plant #2</v>
      </c>
      <c r="C159" s="1"/>
    </row>
    <row r="160" spans="1:3" x14ac:dyDescent="0.25">
      <c r="A160" s="2" t="str">
        <f>([4]UKBuilding_List!A160)</f>
        <v>0205</v>
      </c>
      <c r="B160" s="3" t="str">
        <f>VLOOKUP(A160,[4]UKBuilding_List!$A$1:$D$376,3,FALSE)</f>
        <v>Phi Mu</v>
      </c>
      <c r="C160" s="1"/>
    </row>
    <row r="161" spans="1:3" x14ac:dyDescent="0.25">
      <c r="A161" s="2" t="str">
        <f>([4]UKBuilding_List!A161)</f>
        <v>0207</v>
      </c>
      <c r="B161" s="3" t="str">
        <f>VLOOKUP(A161,[4]UKBuilding_List!$A$1:$D$376,3,FALSE)</f>
        <v>Arts Metal Building</v>
      </c>
      <c r="C161" s="1"/>
    </row>
    <row r="162" spans="1:3" x14ac:dyDescent="0.25">
      <c r="A162" s="2" t="str">
        <f>([4]UKBuilding_List!A162)</f>
        <v>0210</v>
      </c>
      <c r="B162" s="3" t="str">
        <f>VLOOKUP(A162,[4]UKBuilding_List!$A$1:$D$376,3,FALSE)</f>
        <v>Reynolds Warehouse #4</v>
      </c>
      <c r="C162" s="1"/>
    </row>
    <row r="163" spans="1:3" x14ac:dyDescent="0.25">
      <c r="A163" s="2" t="str">
        <f>([4]UKBuilding_List!A163)</f>
        <v>0211</v>
      </c>
      <c r="B163" s="3" t="str">
        <f>VLOOKUP(A163,[4]UKBuilding_List!$A$1:$D$376,3,FALSE)</f>
        <v>Maxwell Place Garage</v>
      </c>
      <c r="C163" s="1"/>
    </row>
    <row r="164" spans="1:3" x14ac:dyDescent="0.25">
      <c r="A164" s="2" t="str">
        <f>([4]UKBuilding_List!A164)</f>
        <v>0212</v>
      </c>
      <c r="B164" s="3" t="str">
        <f>VLOOKUP(A164,[4]UKBuilding_List!$A$1:$D$376,3,FALSE)</f>
        <v>Lancaster Aquatics</v>
      </c>
      <c r="C164" s="1"/>
    </row>
    <row r="165" spans="1:3" x14ac:dyDescent="0.25">
      <c r="A165" s="2" t="str">
        <f>([4]UKBuilding_List!A165)</f>
        <v>0213</v>
      </c>
      <c r="B165" s="3" t="str">
        <f>VLOOKUP(A165,[4]UKBuilding_List!$A$1:$D$376,3,FALSE)</f>
        <v>Boone Tennis Center</v>
      </c>
      <c r="C165" s="1"/>
    </row>
    <row r="166" spans="1:3" x14ac:dyDescent="0.25">
      <c r="A166" s="2" t="str">
        <f>([4]UKBuilding_List!A166)</f>
        <v>0214</v>
      </c>
      <c r="B166" s="3" t="str">
        <f>VLOOKUP(A166,[4]UKBuilding_List!$A$1:$D$376,3,FALSE)</f>
        <v>Flammable Storage Building</v>
      </c>
      <c r="C166" s="1"/>
    </row>
    <row r="167" spans="1:3" x14ac:dyDescent="0.25">
      <c r="A167" s="2" t="str">
        <f>([4]UKBuilding_List!A167)</f>
        <v>0215</v>
      </c>
      <c r="B167" s="3" t="str">
        <f>VLOOKUP(A167,[4]UKBuilding_List!$A$1:$D$376,3,FALSE)</f>
        <v>W. P. Garrigus Building</v>
      </c>
      <c r="C167" s="1"/>
    </row>
    <row r="168" spans="1:3" x14ac:dyDescent="0.25">
      <c r="A168" s="2" t="str">
        <f>([4]UKBuilding_List!A168)</f>
        <v>0216</v>
      </c>
      <c r="B168" s="3" t="str">
        <f>VLOOKUP(A168,[4]UKBuilding_List!$A$1:$D$376,3,FALSE)</f>
        <v>Multi-Disciplinary Research Lab #3</v>
      </c>
      <c r="C168" s="1"/>
    </row>
    <row r="169" spans="1:3" x14ac:dyDescent="0.25">
      <c r="A169" s="2" t="str">
        <f>([4]UKBuilding_List!A169)</f>
        <v>0217</v>
      </c>
      <c r="B169" s="3" t="str">
        <f>VLOOKUP(A169,[4]UKBuilding_List!$A$1:$D$376,3,FALSE)</f>
        <v>Electric Substation #2</v>
      </c>
      <c r="C169" s="1"/>
    </row>
    <row r="170" spans="1:3" x14ac:dyDescent="0.25">
      <c r="A170" s="2" t="str">
        <f>([4]UKBuilding_List!A170)</f>
        <v>0219</v>
      </c>
      <c r="B170" s="3" t="str">
        <f>VLOOKUP(A170,[4]UKBuilding_List!$A$1:$D$376,3,FALSE)</f>
        <v>Seaton Center</v>
      </c>
      <c r="C170" s="1"/>
    </row>
    <row r="171" spans="1:3" x14ac:dyDescent="0.25">
      <c r="A171" s="2" t="str">
        <f>([4]UKBuilding_List!A171)</f>
        <v>0220</v>
      </c>
      <c r="B171" s="3" t="str">
        <f>VLOOKUP(A171,[4]UKBuilding_List!$A$1:$D$376,3,FALSE)</f>
        <v>Bernard Johnson Student Rec Ctr</v>
      </c>
      <c r="C171" s="1"/>
    </row>
    <row r="172" spans="1:3" x14ac:dyDescent="0.25">
      <c r="A172" s="2" t="str">
        <f>([4]UKBuilding_List!A172)</f>
        <v>0222</v>
      </c>
      <c r="B172" s="3" t="str">
        <f>VLOOKUP(A172,[4]UKBuilding_List!$A$1:$D$376,3,FALSE)</f>
        <v>Kroger Field</v>
      </c>
      <c r="C172" s="1"/>
    </row>
    <row r="173" spans="1:3" x14ac:dyDescent="0.25">
      <c r="A173" s="2" t="str">
        <f>([4]UKBuilding_List!A173)</f>
        <v>0223</v>
      </c>
      <c r="B173" s="3" t="str">
        <f>VLOOKUP(A173,[4]UKBuilding_List!$A$1:$D$376,3,FALSE)</f>
        <v>Warren Wright Medical Plaza</v>
      </c>
      <c r="C173" s="1"/>
    </row>
    <row r="174" spans="1:3" x14ac:dyDescent="0.25">
      <c r="A174" s="2" t="str">
        <f>([4]UKBuilding_List!A174)</f>
        <v>0224</v>
      </c>
      <c r="B174" s="3" t="str">
        <f>VLOOKUP(A174,[4]UKBuilding_List!$A$1:$D$376,3,FALSE)</f>
        <v>Lucille Caudill Little Fine Arts Library</v>
      </c>
      <c r="C174" s="1"/>
    </row>
    <row r="175" spans="1:3" x14ac:dyDescent="0.25">
      <c r="A175" s="2" t="str">
        <f>([4]UKBuilding_List!A175)</f>
        <v>0225</v>
      </c>
      <c r="B175" s="3" t="str">
        <f>VLOOKUP(A175,[4]UKBuilding_List!$A$1:$D$376,3,FALSE)</f>
        <v>T H Morgan Biological Sciences</v>
      </c>
      <c r="C175" s="1"/>
    </row>
    <row r="176" spans="1:3" x14ac:dyDescent="0.25">
      <c r="A176" s="2" t="str">
        <f>([4]UKBuilding_List!A176)</f>
        <v>0227</v>
      </c>
      <c r="B176" s="3" t="str">
        <f>VLOOKUP(A176,[4]UKBuilding_List!$A$1:$D$376,3,FALSE)</f>
        <v>Recreation Equipment Storage Building</v>
      </c>
      <c r="C176" s="1"/>
    </row>
    <row r="177" spans="1:3" x14ac:dyDescent="0.25">
      <c r="A177" s="2" t="str">
        <f>([4]UKBuilding_List!A177)</f>
        <v>0229</v>
      </c>
      <c r="B177" s="3" t="str">
        <f>VLOOKUP(A177,[4]UKBuilding_List!$A$1:$D$376,3,FALSE)</f>
        <v>Agricultural Distribution Center</v>
      </c>
      <c r="C177" s="1"/>
    </row>
    <row r="178" spans="1:3" x14ac:dyDescent="0.25">
      <c r="A178" s="2" t="str">
        <f>([4]UKBuilding_List!A178)</f>
        <v>0230</v>
      </c>
      <c r="B178" s="3" t="str">
        <f>VLOOKUP(A178,[4]UKBuilding_List!$A$1:$D$376,3,FALSE)</f>
        <v>Sanders-Brown Center on Aging</v>
      </c>
      <c r="C178" s="1"/>
    </row>
    <row r="179" spans="1:3" x14ac:dyDescent="0.25">
      <c r="A179" s="2" t="str">
        <f>([4]UKBuilding_List!A179)</f>
        <v>0232</v>
      </c>
      <c r="B179" s="3" t="str">
        <f>VLOOKUP(A179,[4]UKBuilding_List!$A$1:$D$376,3,FALSE)</f>
        <v>College of Nursing</v>
      </c>
      <c r="C179" s="1"/>
    </row>
    <row r="180" spans="1:3" x14ac:dyDescent="0.25">
      <c r="A180" s="2" t="str">
        <f>([4]UKBuilding_List!A180)</f>
        <v>0235</v>
      </c>
      <c r="B180" s="3" t="str">
        <f>VLOOKUP(A180,[4]UKBuilding_List!$A$1:$D$376,3,FALSE)</f>
        <v>John W Oswald Building</v>
      </c>
      <c r="C180" s="1"/>
    </row>
    <row r="181" spans="1:3" x14ac:dyDescent="0.25">
      <c r="A181" s="2" t="str">
        <f>([4]UKBuilding_List!A181)</f>
        <v>0236</v>
      </c>
      <c r="B181" s="3" t="str">
        <f>VLOOKUP(A181,[4]UKBuilding_List!$A$1:$D$376,3,FALSE)</f>
        <v>Kentucky Tobacco Research and Development Center</v>
      </c>
      <c r="C181" s="1"/>
    </row>
    <row r="182" spans="1:3" x14ac:dyDescent="0.25">
      <c r="A182" s="2" t="str">
        <f>([4]UKBuilding_List!A182)</f>
        <v>0241</v>
      </c>
      <c r="B182" s="3" t="str">
        <f>VLOOKUP(A182,[4]UKBuilding_List!$A$1:$D$376,3,FALSE)</f>
        <v>Singletary Center for the Arts</v>
      </c>
      <c r="C182" s="1"/>
    </row>
    <row r="183" spans="1:3" x14ac:dyDescent="0.25">
      <c r="A183" s="2" t="str">
        <f>([4]UKBuilding_List!A183)</f>
        <v>0243</v>
      </c>
      <c r="B183" s="3" t="str">
        <f>VLOOKUP(A183,[4]UKBuilding_List!$A$1:$D$376,3,FALSE)</f>
        <v>Greg Page Apartments 1</v>
      </c>
      <c r="C183" s="1"/>
    </row>
    <row r="184" spans="1:3" x14ac:dyDescent="0.25">
      <c r="A184" s="2" t="str">
        <f>([4]UKBuilding_List!A184)</f>
        <v>0244</v>
      </c>
      <c r="B184" s="3" t="str">
        <f>VLOOKUP(A184,[4]UKBuilding_List!$A$1:$D$376,3,FALSE)</f>
        <v>Greg Page Apartments 2</v>
      </c>
      <c r="C184" s="1"/>
    </row>
    <row r="185" spans="1:3" x14ac:dyDescent="0.25">
      <c r="A185" s="2" t="str">
        <f>([4]UKBuilding_List!A185)</f>
        <v>0245</v>
      </c>
      <c r="B185" s="3" t="str">
        <f>VLOOKUP(A185,[4]UKBuilding_List!$A$1:$D$376,3,FALSE)</f>
        <v>Greg Page Apartments 3</v>
      </c>
      <c r="C185" s="1"/>
    </row>
    <row r="186" spans="1:3" x14ac:dyDescent="0.25">
      <c r="A186" s="2" t="str">
        <f>([4]UKBuilding_List!A186)</f>
        <v>0246</v>
      </c>
      <c r="B186" s="3" t="str">
        <f>VLOOKUP(A186,[4]UKBuilding_List!$A$1:$D$376,3,FALSE)</f>
        <v>Greg Page Apartments 4</v>
      </c>
      <c r="C186" s="1"/>
    </row>
    <row r="187" spans="1:3" x14ac:dyDescent="0.25">
      <c r="A187" s="2" t="str">
        <f>([4]UKBuilding_List!A187)</f>
        <v>0247</v>
      </c>
      <c r="B187" s="3" t="str">
        <f>VLOOKUP(A187,[4]UKBuilding_List!$A$1:$D$376,3,FALSE)</f>
        <v>Greg Page Apartments 5</v>
      </c>
      <c r="C187" s="1"/>
    </row>
    <row r="188" spans="1:3" x14ac:dyDescent="0.25">
      <c r="A188" s="2" t="str">
        <f>([4]UKBuilding_List!A188)</f>
        <v>0248</v>
      </c>
      <c r="B188" s="3" t="str">
        <f>VLOOKUP(A188,[4]UKBuilding_List!$A$1:$D$376,3,FALSE)</f>
        <v>Greg Page Apartments 6</v>
      </c>
      <c r="C188" s="1"/>
    </row>
    <row r="189" spans="1:3" x14ac:dyDescent="0.25">
      <c r="A189" s="2" t="str">
        <f>([4]UKBuilding_List!A189)</f>
        <v>0249</v>
      </c>
      <c r="B189" s="3" t="str">
        <f>VLOOKUP(A189,[4]UKBuilding_List!$A$1:$D$376,3,FALSE)</f>
        <v>Greg Page Apartments 7</v>
      </c>
      <c r="C189" s="1"/>
    </row>
    <row r="190" spans="1:3" x14ac:dyDescent="0.25">
      <c r="A190" s="2" t="str">
        <f>([4]UKBuilding_List!A190)</f>
        <v>0250</v>
      </c>
      <c r="B190" s="3" t="str">
        <f>VLOOKUP(A190,[4]UKBuilding_List!$A$1:$D$376,3,FALSE)</f>
        <v>Greg Page Apartments 8</v>
      </c>
      <c r="C190" s="1"/>
    </row>
    <row r="191" spans="1:3" x14ac:dyDescent="0.25">
      <c r="A191" s="2" t="str">
        <f>([4]UKBuilding_List!A191)</f>
        <v>0252</v>
      </c>
      <c r="B191" s="3" t="str">
        <f>VLOOKUP(A191,[4]UKBuilding_List!$A$1:$D$376,3,FALSE)</f>
        <v>Greg Page Apartments 10</v>
      </c>
      <c r="C191" s="1"/>
    </row>
    <row r="192" spans="1:3" x14ac:dyDescent="0.25">
      <c r="A192" s="2" t="str">
        <f>([4]UKBuilding_List!A192)</f>
        <v>0253</v>
      </c>
      <c r="B192" s="3" t="str">
        <f>VLOOKUP(A192,[4]UKBuilding_List!$A$1:$D$376,3,FALSE)</f>
        <v>Greg Page Apartments 11</v>
      </c>
      <c r="C192" s="1"/>
    </row>
    <row r="193" spans="1:3" x14ac:dyDescent="0.25">
      <c r="A193" s="2" t="str">
        <f>([4]UKBuilding_List!A193)</f>
        <v>0254</v>
      </c>
      <c r="B193" s="3" t="str">
        <f>VLOOKUP(A193,[4]UKBuilding_List!$A$1:$D$376,3,FALSE)</f>
        <v>Greg Page Apartments 12</v>
      </c>
      <c r="C193" s="1"/>
    </row>
    <row r="194" spans="1:3" x14ac:dyDescent="0.25">
      <c r="A194" s="2" t="str">
        <f>([4]UKBuilding_List!A194)</f>
        <v>0255</v>
      </c>
      <c r="B194" s="3" t="str">
        <f>VLOOKUP(A194,[4]UKBuilding_List!$A$1:$D$376,3,FALSE)</f>
        <v>Greg Page Apartments 13</v>
      </c>
      <c r="C194" s="1"/>
    </row>
    <row r="195" spans="1:3" x14ac:dyDescent="0.25">
      <c r="A195" s="2" t="str">
        <f>([4]UKBuilding_List!A195)</f>
        <v>0256</v>
      </c>
      <c r="B195" s="3" t="str">
        <f>VLOOKUP(A195,[4]UKBuilding_List!$A$1:$D$376,3,FALSE)</f>
        <v>Greg Page Apartments 14</v>
      </c>
      <c r="C195" s="1"/>
    </row>
    <row r="196" spans="1:3" x14ac:dyDescent="0.25">
      <c r="A196" s="2" t="str">
        <f>([4]UKBuilding_List!A196)</f>
        <v>0257</v>
      </c>
      <c r="B196" s="3" t="str">
        <f>VLOOKUP(A196,[4]UKBuilding_List!$A$1:$D$376,3,FALSE)</f>
        <v>Greg Page Apartments 15</v>
      </c>
      <c r="C196" s="1"/>
    </row>
    <row r="197" spans="1:3" x14ac:dyDescent="0.25">
      <c r="A197" s="2" t="str">
        <f>([4]UKBuilding_List!A197)</f>
        <v>0258</v>
      </c>
      <c r="B197" s="3" t="str">
        <f>VLOOKUP(A197,[4]UKBuilding_List!$A$1:$D$376,3,FALSE)</f>
        <v>Greg Page Apartments 16</v>
      </c>
      <c r="C197" s="1"/>
    </row>
    <row r="198" spans="1:3" x14ac:dyDescent="0.25">
      <c r="A198" s="2" t="str">
        <f>([4]UKBuilding_List!A198)</f>
        <v>0259</v>
      </c>
      <c r="B198" s="3" t="str">
        <f>VLOOKUP(A198,[4]UKBuilding_List!$A$1:$D$376,3,FALSE)</f>
        <v>Greg Page Apartments 17</v>
      </c>
      <c r="C198" s="1"/>
    </row>
    <row r="199" spans="1:3" x14ac:dyDescent="0.25">
      <c r="A199" s="2" t="str">
        <f>([4]UKBuilding_List!A199)</f>
        <v>0260</v>
      </c>
      <c r="B199" s="3" t="str">
        <f>VLOOKUP(A199,[4]UKBuilding_List!$A$1:$D$376,3,FALSE)</f>
        <v>Greg Page Apartments 18</v>
      </c>
      <c r="C199" s="1"/>
    </row>
    <row r="200" spans="1:3" x14ac:dyDescent="0.25">
      <c r="A200" s="2" t="str">
        <f>([4]UKBuilding_List!A200)</f>
        <v>0261</v>
      </c>
      <c r="B200" s="3" t="str">
        <f>VLOOKUP(A200,[4]UKBuilding_List!$A$1:$D$376,3,FALSE)</f>
        <v>Greg Page Apartments 19</v>
      </c>
      <c r="C200" s="1"/>
    </row>
    <row r="201" spans="1:3" x14ac:dyDescent="0.25">
      <c r="A201" s="2" t="str">
        <f>([4]UKBuilding_List!A201)</f>
        <v>0262</v>
      </c>
      <c r="B201" s="3" t="str">
        <f>VLOOKUP(A201,[4]UKBuilding_List!$A$1:$D$376,3,FALSE)</f>
        <v>Greg Page Apartments 20</v>
      </c>
      <c r="C201" s="1"/>
    </row>
    <row r="202" spans="1:3" x14ac:dyDescent="0.25">
      <c r="A202" s="2" t="str">
        <f>([4]UKBuilding_List!A202)</f>
        <v>0263</v>
      </c>
      <c r="B202" s="3" t="str">
        <f>VLOOKUP(A202,[4]UKBuilding_List!$A$1:$D$376,3,FALSE)</f>
        <v>Greg Page Apartments 21</v>
      </c>
      <c r="C202" s="1"/>
    </row>
    <row r="203" spans="1:3" x14ac:dyDescent="0.25">
      <c r="A203" s="2" t="str">
        <f>([4]UKBuilding_List!A203)</f>
        <v>0264</v>
      </c>
      <c r="B203" s="3" t="str">
        <f>VLOOKUP(A203,[4]UKBuilding_List!$A$1:$D$376,3,FALSE)</f>
        <v>Greg Page Apartments 22</v>
      </c>
      <c r="C203" s="1"/>
    </row>
    <row r="204" spans="1:3" x14ac:dyDescent="0.25">
      <c r="A204" s="2" t="str">
        <f>([4]UKBuilding_List!A204)</f>
        <v>0265</v>
      </c>
      <c r="B204" s="3" t="str">
        <f>VLOOKUP(A204,[4]UKBuilding_List!$A$1:$D$376,3,FALSE)</f>
        <v>Greg Page Apartments 23</v>
      </c>
      <c r="C204" s="1"/>
    </row>
    <row r="205" spans="1:3" x14ac:dyDescent="0.25">
      <c r="A205" s="2" t="str">
        <f>([4]UKBuilding_List!A205)</f>
        <v>0266</v>
      </c>
      <c r="B205" s="3" t="str">
        <f>VLOOKUP(A205,[4]UKBuilding_List!$A$1:$D$376,3,FALSE)</f>
        <v>Greg Page Apartments 24</v>
      </c>
      <c r="C205" s="1"/>
    </row>
    <row r="206" spans="1:3" x14ac:dyDescent="0.25">
      <c r="A206" s="2" t="str">
        <f>([4]UKBuilding_List!A206)</f>
        <v>0267</v>
      </c>
      <c r="B206" s="3" t="str">
        <f>VLOOKUP(A206,[4]UKBuilding_List!$A$1:$D$376,3,FALSE)</f>
        <v>Greg Page Apartments 25</v>
      </c>
      <c r="C206" s="1"/>
    </row>
    <row r="207" spans="1:3" x14ac:dyDescent="0.25">
      <c r="A207" s="2" t="str">
        <f>([4]UKBuilding_List!A207)</f>
        <v>0268</v>
      </c>
      <c r="B207" s="3" t="str">
        <f>VLOOKUP(A207,[4]UKBuilding_List!$A$1:$D$376,3,FALSE)</f>
        <v>Greg Page Food Storage Laundry</v>
      </c>
      <c r="C207" s="1"/>
    </row>
    <row r="208" spans="1:3" x14ac:dyDescent="0.25">
      <c r="A208" s="2" t="str">
        <f>([4]UKBuilding_List!A208)</f>
        <v>0269</v>
      </c>
      <c r="B208" s="3" t="str">
        <f>VLOOKUP(A208,[4]UKBuilding_List!$A$1:$D$376,3,FALSE)</f>
        <v>Communications Building</v>
      </c>
      <c r="C208" s="1"/>
    </row>
    <row r="209" spans="1:3" x14ac:dyDescent="0.25">
      <c r="A209" s="2" t="str">
        <f>([4]UKBuilding_List!A209)</f>
        <v>0274</v>
      </c>
      <c r="B209" s="3" t="str">
        <f>VLOOKUP(A209,[4]UKBuilding_List!$A$1:$D$376,3,FALSE)</f>
        <v>Moloney Building</v>
      </c>
      <c r="C209" s="1"/>
    </row>
    <row r="210" spans="1:3" x14ac:dyDescent="0.25">
      <c r="A210" s="2" t="str">
        <f>([4]UKBuilding_List!A210)</f>
        <v>0275</v>
      </c>
      <c r="B210" s="3" t="str">
        <f>VLOOKUP(A210,[4]UKBuilding_List!$A$1:$D$376,3,FALSE)</f>
        <v>Bruce Poundstone Regulatory Services Building</v>
      </c>
      <c r="C210" s="1"/>
    </row>
    <row r="211" spans="1:3" x14ac:dyDescent="0.25">
      <c r="A211" s="2" t="str">
        <f>([4]UKBuilding_List!A211)</f>
        <v>0276</v>
      </c>
      <c r="B211" s="3" t="str">
        <f>VLOOKUP(A211,[4]UKBuilding_List!$A$1:$D$376,3,FALSE)</f>
        <v>Charles E. Barnhart Building</v>
      </c>
      <c r="C211" s="1"/>
    </row>
    <row r="212" spans="1:3" x14ac:dyDescent="0.25">
      <c r="A212" s="2" t="str">
        <f>([4]UKBuilding_List!A212)</f>
        <v>0277</v>
      </c>
      <c r="B212" s="3" t="str">
        <f>VLOOKUP(A212,[4]UKBuilding_List!$A$1:$D$376,3,FALSE)</f>
        <v>EJ Nutter Training Center</v>
      </c>
      <c r="C212" s="1"/>
    </row>
    <row r="213" spans="1:3" x14ac:dyDescent="0.25">
      <c r="A213" s="2" t="str">
        <f>([4]UKBuilding_List!A213)</f>
        <v>0278</v>
      </c>
      <c r="B213" s="3" t="str">
        <f>VLOOKUP(A213,[4]UKBuilding_List!$A$1:$D$376,3,FALSE)</f>
        <v>PPD Storage Building</v>
      </c>
      <c r="C213" s="1"/>
    </row>
    <row r="214" spans="1:3" x14ac:dyDescent="0.25">
      <c r="A214" s="2" t="str">
        <f>([4]UKBuilding_List!A214)</f>
        <v>0279</v>
      </c>
      <c r="B214" s="3" t="str">
        <f>VLOOKUP(A214,[4]UKBuilding_List!$A$1:$D$376,3,FALSE)</f>
        <v>BIRP Building</v>
      </c>
      <c r="C214" s="1"/>
    </row>
    <row r="215" spans="1:3" x14ac:dyDescent="0.25">
      <c r="A215" s="2" t="str">
        <f>([4]UKBuilding_List!A215)</f>
        <v>0280</v>
      </c>
      <c r="B215" s="3" t="str">
        <f>VLOOKUP(A215,[4]UKBuilding_List!$A$1:$D$376,3,FALSE)</f>
        <v>Joe Craft Football Training Facility</v>
      </c>
      <c r="C215" s="1"/>
    </row>
    <row r="216" spans="1:3" x14ac:dyDescent="0.25">
      <c r="A216" s="2" t="str">
        <f>([4]UKBuilding_List!A216)</f>
        <v>0281</v>
      </c>
      <c r="B216" s="3" t="str">
        <f>VLOOKUP(A216,[4]UKBuilding_List!$A$1:$D$376,3,FALSE)</f>
        <v>Oliver H. Raymond Civil Engineering</v>
      </c>
      <c r="C216" s="1"/>
    </row>
    <row r="217" spans="1:3" x14ac:dyDescent="0.25">
      <c r="A217" s="2" t="str">
        <f>([4]UKBuilding_List!A217)</f>
        <v>0282</v>
      </c>
      <c r="B217" s="3" t="str">
        <f>VLOOKUP(A217,[4]UKBuilding_List!$A$1:$D$376,3,FALSE)</f>
        <v>Gas Storage Building</v>
      </c>
      <c r="C217" s="1"/>
    </row>
    <row r="218" spans="1:3" x14ac:dyDescent="0.25">
      <c r="A218" s="2" t="str">
        <f>([4]UKBuilding_List!A218)</f>
        <v>0283</v>
      </c>
      <c r="B218" s="3" t="str">
        <f>VLOOKUP(A218,[4]UKBuilding_List!$A$1:$D$376,3,FALSE)</f>
        <v>Hagan Baseball Stadium</v>
      </c>
      <c r="C218" s="1"/>
    </row>
    <row r="219" spans="1:3" x14ac:dyDescent="0.25">
      <c r="A219" s="2" t="str">
        <f>([4]UKBuilding_List!A219)</f>
        <v>0284</v>
      </c>
      <c r="B219" s="3" t="str">
        <f>VLOOKUP(A219,[4]UKBuilding_List!$A$1:$D$376,3,FALSE)</f>
        <v>Kentucky Clinic</v>
      </c>
      <c r="C219" s="1"/>
    </row>
    <row r="220" spans="1:3" x14ac:dyDescent="0.25">
      <c r="A220" s="2" t="str">
        <f>([4]UKBuilding_List!A220)</f>
        <v>0285</v>
      </c>
      <c r="B220" s="3" t="str">
        <f>VLOOKUP(A220,[4]UKBuilding_List!$A$1:$D$376,3,FALSE)</f>
        <v>Nutter Field House</v>
      </c>
      <c r="C220" s="1"/>
    </row>
    <row r="221" spans="1:3" x14ac:dyDescent="0.25">
      <c r="A221" s="2" t="str">
        <f>([4]UKBuilding_List!A221)</f>
        <v>0286</v>
      </c>
      <c r="B221" s="3" t="str">
        <f>VLOOKUP(A221,[4]UKBuilding_List!$A$1:$D$376,3,FALSE)</f>
        <v>ASTeCC</v>
      </c>
      <c r="C221" s="1"/>
    </row>
    <row r="222" spans="1:3" x14ac:dyDescent="0.25">
      <c r="A222" s="2" t="str">
        <f>([4]UKBuilding_List!A222)</f>
        <v>0288</v>
      </c>
      <c r="B222" s="3" t="str">
        <f>VLOOKUP(A222,[4]UKBuilding_List!$A$1:$D$376,3,FALSE)</f>
        <v>PPD Greenhouse</v>
      </c>
      <c r="C222" s="1"/>
    </row>
    <row r="223" spans="1:3" x14ac:dyDescent="0.25">
      <c r="A223" s="2" t="str">
        <f>([4]UKBuilding_List!A223)</f>
        <v>0289</v>
      </c>
      <c r="B223" s="3" t="str">
        <f>VLOOKUP(A223,[4]UKBuilding_List!$A$1:$D$376,3,FALSE)</f>
        <v>Hazardous Waste Storage</v>
      </c>
      <c r="C223" s="1"/>
    </row>
    <row r="224" spans="1:3" x14ac:dyDescent="0.25">
      <c r="A224" s="2" t="str">
        <f>([4]UKBuilding_List!A224)</f>
        <v>0293</v>
      </c>
      <c r="B224" s="3" t="str">
        <f>VLOOKUP(A224,[4]UKBuilding_List!$A$1:$D$376,3,FALSE)</f>
        <v>UK Hospital - Chandler Medical Center &amp; Hospital</v>
      </c>
      <c r="C224" s="1"/>
    </row>
    <row r="225" spans="1:3" x14ac:dyDescent="0.25">
      <c r="A225" s="2" t="str">
        <f>([4]UKBuilding_List!A225)</f>
        <v>0294</v>
      </c>
      <c r="B225" s="3" t="str">
        <f>VLOOKUP(A225,[4]UKBuilding_List!$A$1:$D$376,3,FALSE)</f>
        <v>Gill Heart and Vascular Institute</v>
      </c>
      <c r="C225" s="1"/>
    </row>
    <row r="226" spans="1:3" x14ac:dyDescent="0.25">
      <c r="A226" s="2" t="str">
        <f>([4]UKBuilding_List!A226)</f>
        <v>0297</v>
      </c>
      <c r="B226" s="3" t="str">
        <f>VLOOKUP(A226,[4]UKBuilding_List!$A$1:$D$376,3,FALSE)</f>
        <v>Dental Science Building</v>
      </c>
      <c r="C226" s="1"/>
    </row>
    <row r="227" spans="1:3" x14ac:dyDescent="0.25">
      <c r="A227" s="2" t="str">
        <f>([4]UKBuilding_List!A227)</f>
        <v>0298</v>
      </c>
      <c r="B227" s="3" t="str">
        <f>VLOOKUP(A227,[4]UKBuilding_List!$A$1:$D$376,3,FALSE)</f>
        <v>William R. Willard Medical Education Building</v>
      </c>
      <c r="C227" s="1"/>
    </row>
    <row r="228" spans="1:3" x14ac:dyDescent="0.25">
      <c r="A228" s="2" t="str">
        <f>([4]UKBuilding_List!A228)</f>
        <v>0300</v>
      </c>
      <c r="B228" s="3" t="str">
        <f>VLOOKUP(A228,[4]UKBuilding_List!$A$1:$D$376,3,FALSE)</f>
        <v>Arboretum Tool Shed</v>
      </c>
      <c r="C228" s="1"/>
    </row>
    <row r="229" spans="1:3" x14ac:dyDescent="0.25">
      <c r="A229" s="2" t="str">
        <f>([4]UKBuilding_List!A229)</f>
        <v>0301</v>
      </c>
      <c r="B229" s="3" t="str">
        <f>VLOOKUP(A229,[4]UKBuilding_List!$A$1:$D$376,3,FALSE)</f>
        <v>154 Bonnie Brae</v>
      </c>
      <c r="C229" s="1"/>
    </row>
    <row r="230" spans="1:3" x14ac:dyDescent="0.25">
      <c r="A230" s="2" t="str">
        <f>([4]UKBuilding_List!A230)</f>
        <v>0302</v>
      </c>
      <c r="B230" s="3" t="str">
        <f>VLOOKUP(A230,[4]UKBuilding_List!$A$1:$D$376,3,FALSE)</f>
        <v>Dorotha Smith Oatts Visitor Center</v>
      </c>
      <c r="C230" s="1"/>
    </row>
    <row r="231" spans="1:3" x14ac:dyDescent="0.25">
      <c r="A231" s="2" t="str">
        <f>([4]UKBuilding_List!A231)</f>
        <v>0303</v>
      </c>
      <c r="B231" s="3" t="str">
        <f>VLOOKUP(A231,[4]UKBuilding_List!$A$1:$D$376,3,FALSE)</f>
        <v>Arboretum Restrooms</v>
      </c>
      <c r="C231" s="1"/>
    </row>
    <row r="232" spans="1:3" x14ac:dyDescent="0.25">
      <c r="A232" s="2" t="str">
        <f>([4]UKBuilding_List!A232)</f>
        <v>0305</v>
      </c>
      <c r="B232" s="3" t="str">
        <f>VLOOKUP(A232,[4]UKBuilding_List!$A$1:$D$376,3,FALSE)</f>
        <v>Peter P. Bosomworth Health Sciences Research Building</v>
      </c>
      <c r="C232" s="1"/>
    </row>
    <row r="233" spans="1:3" x14ac:dyDescent="0.25">
      <c r="A233" s="2" t="str">
        <f>([4]UKBuilding_List!A233)</f>
        <v>0312</v>
      </c>
      <c r="B233" s="3" t="str">
        <f>VLOOKUP(A233,[4]UKBuilding_List!$A$1:$D$376,3,FALSE)</f>
        <v>Plant Sciences</v>
      </c>
      <c r="C233" s="1"/>
    </row>
    <row r="234" spans="1:3" x14ac:dyDescent="0.25">
      <c r="A234" s="2" t="str">
        <f>([4]UKBuilding_List!A234)</f>
        <v>0314</v>
      </c>
      <c r="B234" s="3" t="str">
        <f>VLOOKUP(A234,[4]UKBuilding_List!$A$1:$D$376,3,FALSE)</f>
        <v>252 East Maxwell St</v>
      </c>
      <c r="C234" s="1"/>
    </row>
    <row r="235" spans="1:3" x14ac:dyDescent="0.25">
      <c r="A235" s="2" t="str">
        <f>([4]UKBuilding_List!A235)</f>
        <v>0315</v>
      </c>
      <c r="B235" s="3" t="str">
        <f>VLOOKUP(A235,[4]UKBuilding_List!$A$1:$D$376,3,FALSE)</f>
        <v>206 East Maxwell St</v>
      </c>
      <c r="C235" s="1"/>
    </row>
    <row r="236" spans="1:3" x14ac:dyDescent="0.25">
      <c r="A236" s="2" t="str">
        <f>([4]UKBuilding_List!A236)</f>
        <v>0333</v>
      </c>
      <c r="B236" s="3" t="str">
        <f>VLOOKUP(A236,[4]UKBuilding_List!$A$1:$D$376,3,FALSE)</f>
        <v>641 South Limestone St</v>
      </c>
      <c r="C236" s="1"/>
    </row>
    <row r="237" spans="1:3" x14ac:dyDescent="0.25">
      <c r="A237" s="2" t="str">
        <f>([4]UKBuilding_List!A237)</f>
        <v>0336</v>
      </c>
      <c r="B237" s="3" t="str">
        <f>VLOOKUP(A237,[4]UKBuilding_List!$A$1:$D$376,3,FALSE)</f>
        <v>Thomas D Clark Building</v>
      </c>
      <c r="C237" s="1"/>
    </row>
    <row r="238" spans="1:3" x14ac:dyDescent="0.25">
      <c r="A238" s="2" t="str">
        <f>([4]UKBuilding_List!A238)</f>
        <v>0337</v>
      </c>
      <c r="B238" s="3" t="str">
        <f>VLOOKUP(A238,[4]UKBuilding_List!$A$1:$D$376,3,FALSE)</f>
        <v>663 South Limestone Garage</v>
      </c>
      <c r="C238" s="1"/>
    </row>
    <row r="239" spans="1:3" x14ac:dyDescent="0.25">
      <c r="A239" s="2" t="str">
        <f>([4]UKBuilding_List!A239)</f>
        <v>0343</v>
      </c>
      <c r="B239" s="3" t="str">
        <f>VLOOKUP(A239,[4]UKBuilding_List!$A$1:$D$376,3,FALSE)</f>
        <v>Bingham Davis House</v>
      </c>
      <c r="C239" s="1"/>
    </row>
    <row r="240" spans="1:3" x14ac:dyDescent="0.25">
      <c r="A240" s="2" t="str">
        <f>([4]UKBuilding_List!A240)</f>
        <v>0344</v>
      </c>
      <c r="B240" s="3" t="str">
        <f>VLOOKUP(A240,[4]UKBuilding_List!$A$1:$D$376,3,FALSE)</f>
        <v>Raymond F. Betts House</v>
      </c>
      <c r="C240" s="1"/>
    </row>
    <row r="241" spans="1:3" x14ac:dyDescent="0.25">
      <c r="A241" s="2" t="str">
        <f>([4]UKBuilding_List!A241)</f>
        <v>0345</v>
      </c>
      <c r="B241" s="3" t="str">
        <f>VLOOKUP(A241,[4]UKBuilding_List!$A$1:$D$376,3,FALSE)</f>
        <v>Max Kade German House and Cultural Center</v>
      </c>
      <c r="C241" s="1"/>
    </row>
    <row r="242" spans="1:3" x14ac:dyDescent="0.25">
      <c r="A242" s="2" t="str">
        <f>([4]UKBuilding_List!A242)</f>
        <v>0346</v>
      </c>
      <c r="B242" s="3" t="str">
        <f>VLOOKUP(A242,[4]UKBuilding_List!$A$1:$D$376,3,FALSE)</f>
        <v>654 Maxwelton Ct</v>
      </c>
      <c r="C242" s="1"/>
    </row>
    <row r="243" spans="1:3" x14ac:dyDescent="0.25">
      <c r="A243" s="2" t="str">
        <f>([4]UKBuilding_List!A243)</f>
        <v>0347</v>
      </c>
      <c r="B243" s="3" t="str">
        <f>VLOOKUP(A243,[4]UKBuilding_List!$A$1:$D$376,3,FALSE)</f>
        <v>624 Maxwelton Ct</v>
      </c>
      <c r="C243" s="1"/>
    </row>
    <row r="244" spans="1:3" x14ac:dyDescent="0.25">
      <c r="A244" s="2" t="str">
        <f>([4]UKBuilding_List!A244)</f>
        <v>0348</v>
      </c>
      <c r="B244" s="3" t="str">
        <f>VLOOKUP(A244,[4]UKBuilding_List!$A$1:$D$376,3,FALSE)</f>
        <v>626 Maxwelton Ct</v>
      </c>
      <c r="C244" s="1"/>
    </row>
    <row r="245" spans="1:3" x14ac:dyDescent="0.25">
      <c r="A245" s="2" t="str">
        <f>([4]UKBuilding_List!A245)</f>
        <v>0349</v>
      </c>
      <c r="B245" s="3" t="str">
        <f>VLOOKUP(A245,[4]UKBuilding_List!$A$1:$D$376,3,FALSE)</f>
        <v>641 Maxwelton Ct</v>
      </c>
      <c r="C245" s="1"/>
    </row>
    <row r="246" spans="1:3" x14ac:dyDescent="0.25">
      <c r="A246" s="2" t="str">
        <f>([4]UKBuilding_List!A246)</f>
        <v>0350</v>
      </c>
      <c r="B246" s="3" t="str">
        <f>VLOOKUP(A246,[4]UKBuilding_List!$A$1:$D$376,3,FALSE)</f>
        <v>643 Maxwelton Ct</v>
      </c>
      <c r="C246" s="1"/>
    </row>
    <row r="247" spans="1:3" x14ac:dyDescent="0.25">
      <c r="A247" s="2" t="str">
        <f>([4]UKBuilding_List!A247)</f>
        <v>0351</v>
      </c>
      <c r="B247" s="3" t="str">
        <f>VLOOKUP(A247,[4]UKBuilding_List!$A$1:$D$376,3,FALSE)</f>
        <v>644 Maxwelton Ct</v>
      </c>
      <c r="C247" s="1"/>
    </row>
    <row r="248" spans="1:3" x14ac:dyDescent="0.25">
      <c r="A248" s="2" t="str">
        <f>([4]UKBuilding_List!A248)</f>
        <v>0353</v>
      </c>
      <c r="B248" s="3" t="str">
        <f>VLOOKUP(A248,[4]UKBuilding_List!$A$1:$D$376,3,FALSE)</f>
        <v>520 Oldham Ct</v>
      </c>
      <c r="C248" s="1"/>
    </row>
    <row r="249" spans="1:3" x14ac:dyDescent="0.25">
      <c r="A249" s="2" t="str">
        <f>([4]UKBuilding_List!A249)</f>
        <v>0377</v>
      </c>
      <c r="B249" s="3" t="str">
        <f>VLOOKUP(A249,[4]UKBuilding_List!$A$1:$D$376,3,FALSE)</f>
        <v>319 Rose Lane</v>
      </c>
      <c r="C249" s="1"/>
    </row>
    <row r="250" spans="1:3" x14ac:dyDescent="0.25">
      <c r="A250" s="2" t="str">
        <f>([4]UKBuilding_List!A250)</f>
        <v>0378</v>
      </c>
      <c r="B250" s="3" t="str">
        <f>VLOOKUP(A250,[4]UKBuilding_List!$A$1:$D$376,3,FALSE)</f>
        <v>321 Rose Lane</v>
      </c>
      <c r="C250" s="1"/>
    </row>
    <row r="251" spans="1:3" x14ac:dyDescent="0.25">
      <c r="A251" s="2" t="str">
        <f>([4]UKBuilding_List!A251)</f>
        <v>0381</v>
      </c>
      <c r="B251" s="3" t="str">
        <f>VLOOKUP(A251,[4]UKBuilding_List!$A$1:$D$376,3,FALSE)</f>
        <v>162-164 Gazette Avenue</v>
      </c>
      <c r="C251" s="1"/>
    </row>
    <row r="252" spans="1:3" x14ac:dyDescent="0.25">
      <c r="A252" s="2" t="str">
        <f>([4]UKBuilding_List!A252)</f>
        <v>0382</v>
      </c>
      <c r="B252" s="3" t="str">
        <f>VLOOKUP(A252,[4]UKBuilding_List!$A$1:$D$376,3,FALSE)</f>
        <v>Sky Blue Solar House</v>
      </c>
      <c r="C252" s="1"/>
    </row>
    <row r="253" spans="1:3" x14ac:dyDescent="0.25">
      <c r="A253" s="2" t="str">
        <f>([4]UKBuilding_List!A253)</f>
        <v>0386</v>
      </c>
      <c r="B253" s="3" t="str">
        <f>VLOOKUP(A253,[4]UKBuilding_List!$A$1:$D$376,3,FALSE)</f>
        <v>150 Gazette Avenue</v>
      </c>
      <c r="C253" s="1"/>
    </row>
    <row r="254" spans="1:3" x14ac:dyDescent="0.25">
      <c r="A254" s="2" t="str">
        <f>([4]UKBuilding_List!A254)</f>
        <v>0391</v>
      </c>
      <c r="B254" s="3" t="str">
        <f>VLOOKUP(A254,[4]UKBuilding_List!$A$1:$D$376,3,FALSE)</f>
        <v>Bus Shelter #2</v>
      </c>
      <c r="C254" s="1"/>
    </row>
    <row r="255" spans="1:3" x14ac:dyDescent="0.25">
      <c r="A255" s="2" t="str">
        <f>([4]UKBuilding_List!A255)</f>
        <v>0392</v>
      </c>
      <c r="B255" s="3" t="str">
        <f>VLOOKUP(A255,[4]UKBuilding_List!$A$1:$D$376,3,FALSE)</f>
        <v>Bus Shelter #3</v>
      </c>
      <c r="C255" s="1"/>
    </row>
    <row r="256" spans="1:3" x14ac:dyDescent="0.25">
      <c r="A256" s="2" t="str">
        <f>([4]UKBuilding_List!A256)</f>
        <v>0393</v>
      </c>
      <c r="B256" s="3" t="str">
        <f>VLOOKUP(A256,[4]UKBuilding_List!$A$1:$D$376,3,FALSE)</f>
        <v>Bus Shelter #7</v>
      </c>
      <c r="C256" s="1"/>
    </row>
    <row r="257" spans="1:3" x14ac:dyDescent="0.25">
      <c r="A257" s="2" t="str">
        <f>([4]UKBuilding_List!A257)</f>
        <v>0394</v>
      </c>
      <c r="B257" s="3" t="str">
        <f>VLOOKUP(A257,[4]UKBuilding_List!$A$1:$D$376,3,FALSE)</f>
        <v>Bus Shelter #6</v>
      </c>
      <c r="C257" s="1"/>
    </row>
    <row r="258" spans="1:3" x14ac:dyDescent="0.25">
      <c r="A258" s="2" t="str">
        <f>([4]UKBuilding_List!A258)</f>
        <v>0397</v>
      </c>
      <c r="B258" s="3" t="str">
        <f>VLOOKUP(A258,[4]UKBuilding_List!$A$1:$D$376,3,FALSE)</f>
        <v>Bus Shelter #9</v>
      </c>
      <c r="C258" s="1"/>
    </row>
    <row r="259" spans="1:3" x14ac:dyDescent="0.25">
      <c r="A259" s="2" t="str">
        <f>([4]UKBuilding_List!A259)</f>
        <v>0398</v>
      </c>
      <c r="B259" s="3" t="str">
        <f>VLOOKUP(A259,[4]UKBuilding_List!$A$1:$D$376,3,FALSE)</f>
        <v>Bus Shelter #10</v>
      </c>
      <c r="C259" s="1"/>
    </row>
    <row r="260" spans="1:3" x14ac:dyDescent="0.25">
      <c r="A260" s="2" t="str">
        <f>([4]UKBuilding_List!A260)</f>
        <v>0399</v>
      </c>
      <c r="B260" s="3" t="str">
        <f>VLOOKUP(A260,[4]UKBuilding_List!$A$1:$D$376,3,FALSE)</f>
        <v>Bus Shelter #11</v>
      </c>
      <c r="C260" s="1"/>
    </row>
    <row r="261" spans="1:3" x14ac:dyDescent="0.25">
      <c r="A261" s="2" t="str">
        <f>([4]UKBuilding_List!A261)</f>
        <v>0400</v>
      </c>
      <c r="B261" s="3" t="str">
        <f>VLOOKUP(A261,[4]UKBuilding_List!$A$1:$D$376,3,FALSE)</f>
        <v>Ellen H. Richards House</v>
      </c>
      <c r="C261" s="1"/>
    </row>
    <row r="262" spans="1:3" x14ac:dyDescent="0.25">
      <c r="A262" s="2" t="str">
        <f>([4]UKBuilding_List!A262)</f>
        <v>0401</v>
      </c>
      <c r="B262" s="3" t="str">
        <f>VLOOKUP(A262,[4]UKBuilding_List!$A$1:$D$376,3,FALSE)</f>
        <v>Weldon House</v>
      </c>
      <c r="C262" s="1"/>
    </row>
    <row r="263" spans="1:3" x14ac:dyDescent="0.25">
      <c r="A263" s="2" t="str">
        <f>([4]UKBuilding_List!A263)</f>
        <v>0413</v>
      </c>
      <c r="B263" s="3" t="str">
        <f>VLOOKUP(A263,[4]UKBuilding_List!$A$1:$D$376,3,FALSE)</f>
        <v>Softball/Soccer Locker Rooms</v>
      </c>
      <c r="C263" s="1"/>
    </row>
    <row r="264" spans="1:3" x14ac:dyDescent="0.25">
      <c r="A264" s="2" t="str">
        <f>([4]UKBuilding_List!A264)</f>
        <v>0416</v>
      </c>
      <c r="B264" s="3" t="str">
        <f>VLOOKUP(A264,[4]UKBuilding_List!$A$1:$D$376,3,FALSE)</f>
        <v>Bus Shelter #12</v>
      </c>
      <c r="C264" s="1"/>
    </row>
    <row r="265" spans="1:3" x14ac:dyDescent="0.25">
      <c r="A265" s="2" t="str">
        <f>([4]UKBuilding_List!A265)</f>
        <v>0417</v>
      </c>
      <c r="B265" s="3" t="str">
        <f>VLOOKUP(A265,[4]UKBuilding_List!$A$1:$D$376,3,FALSE)</f>
        <v>660 South Limestone</v>
      </c>
      <c r="C265" s="1"/>
    </row>
    <row r="266" spans="1:3" x14ac:dyDescent="0.25">
      <c r="A266" s="2" t="str">
        <f>([4]UKBuilding_List!A266)</f>
        <v>0419</v>
      </c>
      <c r="B266" s="3" t="str">
        <f>VLOOKUP(A266,[4]UKBuilding_List!$A$1:$D$376,3,FALSE)</f>
        <v>Bus Shelter #13</v>
      </c>
      <c r="C266" s="1"/>
    </row>
    <row r="267" spans="1:3" x14ac:dyDescent="0.25">
      <c r="A267" s="2" t="str">
        <f>([4]UKBuilding_List!A267)</f>
        <v>0420</v>
      </c>
      <c r="B267" s="3" t="str">
        <f>VLOOKUP(A267,[4]UKBuilding_List!$A$1:$D$376,3,FALSE)</f>
        <v>424 Euclid Avenue</v>
      </c>
      <c r="C267" s="1"/>
    </row>
    <row r="268" spans="1:3" x14ac:dyDescent="0.25">
      <c r="A268" s="2" t="str">
        <f>([4]UKBuilding_List!A268)</f>
        <v>0427</v>
      </c>
      <c r="B268" s="3" t="str">
        <f>VLOOKUP(A268,[4]UKBuilding_List!$A$1:$D$376,3,FALSE)</f>
        <v>Bowman's Den</v>
      </c>
      <c r="C268" s="1"/>
    </row>
    <row r="269" spans="1:3" x14ac:dyDescent="0.25">
      <c r="A269" s="2" t="str">
        <f>([4]UKBuilding_List!A269)</f>
        <v>0432</v>
      </c>
      <c r="B269" s="3" t="str">
        <f>VLOOKUP(A269,[4]UKBuilding_List!$A$1:$D$376,3,FALSE)</f>
        <v>Commonwealth House</v>
      </c>
      <c r="C269" s="1"/>
    </row>
    <row r="270" spans="1:3" x14ac:dyDescent="0.25">
      <c r="A270" s="2" t="str">
        <f>([4]UKBuilding_List!A270)</f>
        <v>0433</v>
      </c>
      <c r="B270" s="3" t="str">
        <f>VLOOKUP(A270,[4]UKBuilding_List!$A$1:$D$376,3,FALSE)</f>
        <v>William E and Casiana Schmidt Vocal Arts Center</v>
      </c>
      <c r="C270" s="1"/>
    </row>
    <row r="271" spans="1:3" x14ac:dyDescent="0.25">
      <c r="A271" s="2" t="str">
        <f>([4]UKBuilding_List!A271)</f>
        <v>0442</v>
      </c>
      <c r="B271" s="3" t="str">
        <f>VLOOKUP(A271,[4]UKBuilding_List!$A$1:$D$376,3,FALSE)</f>
        <v>Ligon House</v>
      </c>
      <c r="C271" s="1"/>
    </row>
    <row r="272" spans="1:3" x14ac:dyDescent="0.25">
      <c r="A272" s="2" t="str">
        <f>([4]UKBuilding_List!A272)</f>
        <v>0446</v>
      </c>
      <c r="B272" s="3" t="str">
        <f>VLOOKUP(A272,[4]UKBuilding_List!$A$1:$D$376,3,FALSE)</f>
        <v>John Cropp Softball Stadium</v>
      </c>
      <c r="C272" s="1"/>
    </row>
    <row r="273" spans="1:3" x14ac:dyDescent="0.25">
      <c r="A273" s="2" t="str">
        <f>([4]UKBuilding_List!A273)</f>
        <v>0447</v>
      </c>
      <c r="B273" s="3" t="str">
        <f>VLOOKUP(A273,[4]UKBuilding_List!$A$1:$D$376,3,FALSE)</f>
        <v>Hitting Pavilion</v>
      </c>
      <c r="C273" s="1"/>
    </row>
    <row r="274" spans="1:3" x14ac:dyDescent="0.25">
      <c r="A274" s="2" t="str">
        <f>([4]UKBuilding_List!A274)</f>
        <v>0448</v>
      </c>
      <c r="B274" s="3" t="str">
        <f>VLOOKUP(A274,[4]UKBuilding_List!$A$1:$D$376,3,FALSE)</f>
        <v>Football Storage Shed</v>
      </c>
      <c r="C274" s="1"/>
    </row>
    <row r="275" spans="1:3" x14ac:dyDescent="0.25">
      <c r="A275" s="2" t="str">
        <f>([4]UKBuilding_List!A275)</f>
        <v>0449</v>
      </c>
      <c r="B275" s="3" t="str">
        <f>VLOOKUP(A275,[4]UKBuilding_List!$A$1:$D$376,3,FALSE)</f>
        <v>Shively Grounds Storage Building</v>
      </c>
      <c r="C275" s="1"/>
    </row>
    <row r="276" spans="1:3" x14ac:dyDescent="0.25">
      <c r="A276" s="2" t="str">
        <f>([4]UKBuilding_List!A276)</f>
        <v>0453</v>
      </c>
      <c r="B276" s="3" t="str">
        <f>VLOOKUP(A276,[4]UKBuilding_List!$A$1:$D$376,3,FALSE)</f>
        <v>Shively Grounds Building</v>
      </c>
      <c r="C276" s="1"/>
    </row>
    <row r="277" spans="1:3" x14ac:dyDescent="0.25">
      <c r="A277" s="2" t="str">
        <f>([4]UKBuilding_List!A277)</f>
        <v>0456</v>
      </c>
      <c r="B277" s="3" t="str">
        <f>VLOOKUP(A277,[4]UKBuilding_List!$A$1:$D$376,3,FALSE)</f>
        <v>W.T. Young Library</v>
      </c>
      <c r="C277" s="1"/>
    </row>
    <row r="278" spans="1:3" x14ac:dyDescent="0.25">
      <c r="A278" s="2" t="str">
        <f>([4]UKBuilding_List!A278)</f>
        <v>0462</v>
      </c>
      <c r="B278" s="3" t="str">
        <f>VLOOKUP(A278,[4]UKBuilding_List!$A$1:$D$376,3,FALSE)</f>
        <v>Sarah Bennett Holmes Hall</v>
      </c>
      <c r="C278" s="1"/>
    </row>
    <row r="279" spans="1:3" x14ac:dyDescent="0.25">
      <c r="A279" s="2" t="str">
        <f>([4]UKBuilding_List!A279)</f>
        <v>0463</v>
      </c>
      <c r="B279" s="3" t="str">
        <f>VLOOKUP(A279,[4]UKBuilding_List!$A$1:$D$376,3,FALSE)</f>
        <v>Cleona Belle Matthews Boyd Hall</v>
      </c>
      <c r="C279" s="1"/>
    </row>
    <row r="280" spans="1:3" x14ac:dyDescent="0.25">
      <c r="A280" s="2" t="str">
        <f>([4]UKBuilding_List!A280)</f>
        <v>0465</v>
      </c>
      <c r="B280" s="3" t="str">
        <f>VLOOKUP(A280,[4]UKBuilding_List!$A$1:$D$376,3,FALSE)</f>
        <v>Pavilion at Kroger Field</v>
      </c>
      <c r="C280" s="1"/>
    </row>
    <row r="281" spans="1:3" x14ac:dyDescent="0.25">
      <c r="A281" s="2" t="str">
        <f>([4]UKBuilding_List!A281)</f>
        <v>0467</v>
      </c>
      <c r="B281" s="3" t="str">
        <f>VLOOKUP(A281,[4]UKBuilding_List!$A$1:$D$376,3,FALSE)</f>
        <v>220 Transcript Ave</v>
      </c>
      <c r="C281" s="1"/>
    </row>
    <row r="282" spans="1:3" x14ac:dyDescent="0.25">
      <c r="A282" s="2" t="str">
        <f>([4]UKBuilding_List!A282)</f>
        <v>0473</v>
      </c>
      <c r="B282" s="3" t="str">
        <f>VLOOKUP(A282,[4]UKBuilding_List!$A$1:$D$376,3,FALSE)</f>
        <v>505 Oldham Ct</v>
      </c>
      <c r="C282" s="1"/>
    </row>
    <row r="283" spans="1:3" x14ac:dyDescent="0.25">
      <c r="A283" s="2" t="str">
        <f>([4]UKBuilding_List!A283)</f>
        <v>0481</v>
      </c>
      <c r="B283" s="3" t="str">
        <f>VLOOKUP(A283,[4]UKBuilding_List!$A$1:$D$376,3,FALSE)</f>
        <v>LCC Academic Tech Building</v>
      </c>
      <c r="C283" s="1"/>
    </row>
    <row r="284" spans="1:3" x14ac:dyDescent="0.25">
      <c r="A284" s="2" t="str">
        <f>([4]UKBuilding_List!A284)</f>
        <v>0484</v>
      </c>
      <c r="B284" s="3" t="str">
        <f>VLOOKUP(A284,[4]UKBuilding_List!$A$1:$D$376,3,FALSE)</f>
        <v>Real Properties Garage</v>
      </c>
      <c r="C284" s="1"/>
    </row>
    <row r="285" spans="1:3" x14ac:dyDescent="0.25">
      <c r="A285" s="2" t="str">
        <f>([4]UKBuilding_List!A285)</f>
        <v>0485</v>
      </c>
      <c r="B285" s="3" t="str">
        <f>VLOOKUP(A285,[4]UKBuilding_List!$A$1:$D$376,3,FALSE)</f>
        <v>Boone Tennis Stadium</v>
      </c>
      <c r="C285" s="1"/>
    </row>
    <row r="286" spans="1:3" x14ac:dyDescent="0.25">
      <c r="A286" s="2" t="str">
        <f>([4]UKBuilding_List!A286)</f>
        <v>0487</v>
      </c>
      <c r="B286" s="3" t="str">
        <f>VLOOKUP(A286,[4]UKBuilding_List!$A$1:$D$376,3,FALSE)</f>
        <v>518 Oldham Ct</v>
      </c>
      <c r="C286" s="1"/>
    </row>
    <row r="287" spans="1:3" x14ac:dyDescent="0.25">
      <c r="A287" s="2" t="str">
        <f>([4]UKBuilding_List!A287)</f>
        <v>0488</v>
      </c>
      <c r="B287" s="3" t="str">
        <f>VLOOKUP(A287,[4]UKBuilding_List!$A$1:$D$376,3,FALSE)</f>
        <v>Woodland Early Learning Center</v>
      </c>
      <c r="C287" s="1"/>
    </row>
    <row r="288" spans="1:3" x14ac:dyDescent="0.25">
      <c r="A288" s="2" t="str">
        <f>([4]UKBuilding_List!A288)</f>
        <v>0489</v>
      </c>
      <c r="B288" s="3" t="str">
        <f>VLOOKUP(A288,[4]UKBuilding_List!$A$1:$D$376,3,FALSE)</f>
        <v>1117 South Limestone</v>
      </c>
      <c r="C288" s="1"/>
    </row>
    <row r="289" spans="1:3" x14ac:dyDescent="0.25">
      <c r="A289" s="2" t="str">
        <f>([4]UKBuilding_List!A289)</f>
        <v>0490</v>
      </c>
      <c r="B289" s="3" t="str">
        <f>VLOOKUP(A289,[4]UKBuilding_List!$A$1:$D$376,3,FALSE)</f>
        <v>Environmental Quality Management</v>
      </c>
      <c r="C289" s="1"/>
    </row>
    <row r="290" spans="1:3" x14ac:dyDescent="0.25">
      <c r="A290" s="2" t="str">
        <f>([4]UKBuilding_List!A290)</f>
        <v>0494</v>
      </c>
      <c r="B290" s="3" t="str">
        <f>VLOOKUP(A290,[4]UKBuilding_List!$A$1:$D$376,3,FALSE)</f>
        <v>Stuckert Career Center</v>
      </c>
      <c r="C290" s="1"/>
    </row>
    <row r="291" spans="1:3" x14ac:dyDescent="0.25">
      <c r="A291" s="2" t="str">
        <f>([4]UKBuilding_List!A291)</f>
        <v>0495</v>
      </c>
      <c r="B291" s="3" t="str">
        <f>VLOOKUP(A291,[4]UKBuilding_List!$A$1:$D$376,3,FALSE)</f>
        <v>James F. Hardymon Communications Building</v>
      </c>
      <c r="C291" s="1"/>
    </row>
    <row r="292" spans="1:3" x14ac:dyDescent="0.25">
      <c r="A292" s="2" t="str">
        <f>([4]UKBuilding_List!A292)</f>
        <v>0503</v>
      </c>
      <c r="B292" s="3" t="str">
        <f>VLOOKUP(A292,[4]UKBuilding_List!$A$1:$D$376,3,FALSE)</f>
        <v>Ralph G Anderson Building (Mech Eng)</v>
      </c>
      <c r="C292" s="1"/>
    </row>
    <row r="293" spans="1:3" x14ac:dyDescent="0.25">
      <c r="A293" s="2" t="str">
        <f>([4]UKBuilding_List!A293)</f>
        <v>0504</v>
      </c>
      <c r="B293" s="3" t="str">
        <f>VLOOKUP(A293,[4]UKBuilding_List!$A$1:$D$376,3,FALSE)</f>
        <v>Sigma Chi Fraternity House</v>
      </c>
      <c r="C293" s="1"/>
    </row>
    <row r="294" spans="1:3" x14ac:dyDescent="0.25">
      <c r="A294" s="2" t="str">
        <f>([4]UKBuilding_List!A294)</f>
        <v>0505</v>
      </c>
      <c r="B294" s="3" t="str">
        <f>VLOOKUP(A294,[4]UKBuilding_List!$A$1:$D$376,3,FALSE)</f>
        <v>Alpha Tau Omega Fraternity</v>
      </c>
      <c r="C294" s="1"/>
    </row>
    <row r="295" spans="1:3" x14ac:dyDescent="0.25">
      <c r="A295" s="2" t="str">
        <f>([4]UKBuilding_List!A295)</f>
        <v>0507</v>
      </c>
      <c r="B295" s="3" t="str">
        <f>VLOOKUP(A295,[4]UKBuilding_List!$A$1:$D$376,3,FALSE)</f>
        <v>Sigma Alpha Epsilon Fraternity</v>
      </c>
      <c r="C295" s="1"/>
    </row>
    <row r="296" spans="1:3" x14ac:dyDescent="0.25">
      <c r="A296" s="2" t="str">
        <f>([4]UKBuilding_List!A296)</f>
        <v>0509</v>
      </c>
      <c r="B296" s="3" t="str">
        <f>VLOOKUP(A296,[4]UKBuilding_List!$A$1:$D$376,3,FALSE)</f>
        <v>Biomedical Biological Sciences Research Building</v>
      </c>
      <c r="C296" s="1"/>
    </row>
    <row r="297" spans="1:3" x14ac:dyDescent="0.25">
      <c r="A297" s="2" t="str">
        <f>([4]UKBuilding_List!A297)</f>
        <v>0514</v>
      </c>
      <c r="B297" s="3" t="str">
        <f>VLOOKUP(A297,[4]UKBuilding_List!$A$1:$D$376,3,FALSE)</f>
        <v>Central Utility Plant #4</v>
      </c>
      <c r="C297" s="1"/>
    </row>
    <row r="298" spans="1:3" x14ac:dyDescent="0.25">
      <c r="A298" s="2" t="str">
        <f>([4]UKBuilding_List!A298)</f>
        <v>0517</v>
      </c>
      <c r="B298" s="3" t="str">
        <f>VLOOKUP(A298,[4]UKBuilding_List!$A$1:$D$376,3,FALSE)</f>
        <v>College of Medicine Learning Center</v>
      </c>
      <c r="C298" s="1"/>
    </row>
    <row r="299" spans="1:3" x14ac:dyDescent="0.25">
      <c r="A299" s="2" t="str">
        <f>([4]UKBuilding_List!A299)</f>
        <v>0518</v>
      </c>
      <c r="B299" s="3" t="str">
        <f>VLOOKUP(A299,[4]UKBuilding_List!$A$1:$D$376,3,FALSE)</f>
        <v>BBSRB Generator Building</v>
      </c>
      <c r="C299" s="1"/>
    </row>
    <row r="300" spans="1:3" x14ac:dyDescent="0.25">
      <c r="A300" s="2" t="str">
        <f>([4]UKBuilding_List!A300)</f>
        <v>0564</v>
      </c>
      <c r="B300" s="3" t="str">
        <f>VLOOKUP(A300,[4]UKBuilding_List!$A$1:$D$376,3,FALSE)</f>
        <v>630 South Broadway</v>
      </c>
      <c r="C300" s="1"/>
    </row>
    <row r="301" spans="1:3" x14ac:dyDescent="0.25">
      <c r="A301" s="2" t="str">
        <f>([4]UKBuilding_List!A301)</f>
        <v>0565</v>
      </c>
      <c r="B301" s="3" t="str">
        <f>VLOOKUP(A301,[4]UKBuilding_List!$A$1:$D$376,3,FALSE)</f>
        <v>John T. Smith Hall</v>
      </c>
      <c r="C301" s="1"/>
    </row>
    <row r="302" spans="1:3" x14ac:dyDescent="0.25">
      <c r="A302" s="2" t="str">
        <f>([4]UKBuilding_List!A302)</f>
        <v>0566</v>
      </c>
      <c r="B302" s="3" t="str">
        <f>VLOOKUP(A302,[4]UKBuilding_List!$A$1:$D$376,3,FALSE)</f>
        <v>Dale E. Baldwin Hall</v>
      </c>
      <c r="C302" s="1"/>
    </row>
    <row r="303" spans="1:3" x14ac:dyDescent="0.25">
      <c r="A303" s="2" t="str">
        <f>([4]UKBuilding_List!A303)</f>
        <v>0567</v>
      </c>
      <c r="B303" s="3" t="str">
        <f>VLOOKUP(A303,[4]UKBuilding_List!$A$1:$D$376,3,FALSE)</f>
        <v>Margaret Ingels Hall</v>
      </c>
      <c r="C303" s="1"/>
    </row>
    <row r="304" spans="1:3" x14ac:dyDescent="0.25">
      <c r="A304" s="2" t="str">
        <f>([4]UKBuilding_List!A304)</f>
        <v>0568</v>
      </c>
      <c r="B304" s="3" t="str">
        <f>VLOOKUP(A304,[4]UKBuilding_List!$A$1:$D$376,3,FALSE)</f>
        <v>David P. Roselle Hall</v>
      </c>
      <c r="C304" s="1"/>
    </row>
    <row r="305" spans="1:3" x14ac:dyDescent="0.25">
      <c r="A305" s="2" t="str">
        <f>([4]UKBuilding_List!A305)</f>
        <v>0571</v>
      </c>
      <c r="B305" s="3" t="str">
        <f>VLOOKUP(A305,[4]UKBuilding_List!$A$1:$D$376,3,FALSE)</f>
        <v>Parking Structure #6</v>
      </c>
      <c r="C305" s="1"/>
    </row>
    <row r="306" spans="1:3" x14ac:dyDescent="0.25">
      <c r="A306" s="2" t="str">
        <f>([4]UKBuilding_List!A306)</f>
        <v>0572</v>
      </c>
      <c r="B306" s="3" t="str">
        <f>VLOOKUP(A306,[4]UKBuilding_List!$A$1:$D$376,3,FALSE)</f>
        <v>Parking Structure #7</v>
      </c>
      <c r="C306" s="1"/>
    </row>
    <row r="307" spans="1:3" x14ac:dyDescent="0.25">
      <c r="A307" s="2" t="str">
        <f>([4]UKBuilding_List!A307)</f>
        <v>0582</v>
      </c>
      <c r="B307" s="3" t="str">
        <f>VLOOKUP(A307,[4]UKBuilding_List!$A$1:$D$376,3,FALSE)</f>
        <v>University Health Service</v>
      </c>
      <c r="C307" s="1"/>
    </row>
    <row r="308" spans="1:3" x14ac:dyDescent="0.25">
      <c r="A308" s="2" t="str">
        <f>([4]UKBuilding_List!A308)</f>
        <v>0585</v>
      </c>
      <c r="B308" s="3" t="str">
        <f>VLOOKUP(A308,[4]UKBuilding_List!$A$1:$D$376,3,FALSE)</f>
        <v>Baseball Training Pavilion</v>
      </c>
      <c r="C308" s="1"/>
    </row>
    <row r="309" spans="1:3" x14ac:dyDescent="0.25">
      <c r="A309" s="2" t="str">
        <f>([4]UKBuilding_List!A309)</f>
        <v>0592</v>
      </c>
      <c r="B309" s="3" t="str">
        <f>VLOOKUP(A309,[4]UKBuilding_List!$A$1:$D$376,3,FALSE)</f>
        <v>Storage Shed</v>
      </c>
      <c r="C309" s="1"/>
    </row>
    <row r="310" spans="1:3" x14ac:dyDescent="0.25">
      <c r="A310" s="2" t="str">
        <f>([4]UKBuilding_List!A310)</f>
        <v>0596</v>
      </c>
      <c r="B310" s="3" t="str">
        <f>VLOOKUP(A310,[4]UKBuilding_List!$A$1:$D$376,3,FALSE)</f>
        <v>Lee T. Todd, Jr. Building</v>
      </c>
      <c r="C310" s="1"/>
    </row>
    <row r="311" spans="1:3" x14ac:dyDescent="0.25">
      <c r="A311" s="2" t="str">
        <f>([4]UKBuilding_List!A311)</f>
        <v>0601</v>
      </c>
      <c r="B311" s="3" t="str">
        <f>VLOOKUP(A311,[4]UKBuilding_List!$A$1:$D$376,3,FALSE)</f>
        <v>Parking Structure #8</v>
      </c>
      <c r="C311" s="1"/>
    </row>
    <row r="312" spans="1:3" x14ac:dyDescent="0.25">
      <c r="A312" s="2" t="str">
        <f>([4]UKBuilding_List!A312)</f>
        <v>0602</v>
      </c>
      <c r="B312" s="3" t="str">
        <f>VLOOKUP(A312,[4]UKBuilding_List!$A$1:$D$376,3,FALSE)</f>
        <v>Pavilion A</v>
      </c>
      <c r="C312" s="1"/>
    </row>
    <row r="313" spans="1:3" x14ac:dyDescent="0.25">
      <c r="A313" s="2" t="str">
        <f>([4]UKBuilding_List!A313)</f>
        <v>0604</v>
      </c>
      <c r="B313" s="3" t="str">
        <f>VLOOKUP(A313,[4]UKBuilding_List!$A$1:$D$376,3,FALSE)</f>
        <v>Joe Craft Center</v>
      </c>
      <c r="C313" s="1"/>
    </row>
    <row r="314" spans="1:3" x14ac:dyDescent="0.25">
      <c r="A314" s="2" t="str">
        <f>([4]UKBuilding_List!A314)</f>
        <v>0611</v>
      </c>
      <c r="B314" s="3" t="str">
        <f>VLOOKUP(A314,[4]UKBuilding_List!$A$1:$D$376,3,FALSE)</f>
        <v>Medical Office Building (Samaritan)</v>
      </c>
      <c r="C314" s="1"/>
    </row>
    <row r="315" spans="1:3" x14ac:dyDescent="0.25">
      <c r="A315" s="2" t="str">
        <f>([4]UKBuilding_List!A315)</f>
        <v>0612</v>
      </c>
      <c r="B315" s="3" t="str">
        <f>VLOOKUP(A315,[4]UKBuilding_List!$A$1:$D$376,3,FALSE)</f>
        <v>Samaritan Chiller Building</v>
      </c>
      <c r="C315" s="1"/>
    </row>
    <row r="316" spans="1:3" x14ac:dyDescent="0.25">
      <c r="A316" s="2" t="str">
        <f>([4]UKBuilding_List!A316)</f>
        <v>0613</v>
      </c>
      <c r="B316" s="3" t="str">
        <f>VLOOKUP(A316,[4]UKBuilding_List!$A$1:$D$376,3,FALSE)</f>
        <v>Samaritan Parking Structure</v>
      </c>
      <c r="C316" s="1"/>
    </row>
    <row r="317" spans="1:3" x14ac:dyDescent="0.25">
      <c r="A317" s="2" t="str">
        <f>([4]UKBuilding_List!A317)</f>
        <v>0616</v>
      </c>
      <c r="B317" s="3" t="str">
        <f>VLOOKUP(A317,[4]UKBuilding_List!$A$1:$D$376,3,FALSE)</f>
        <v>Seaton Center Storage</v>
      </c>
      <c r="C317" s="1"/>
    </row>
    <row r="318" spans="1:3" x14ac:dyDescent="0.25">
      <c r="A318" s="2" t="str">
        <f>([4]UKBuilding_List!A318)</f>
        <v>0618</v>
      </c>
      <c r="B318" s="3" t="str">
        <f>VLOOKUP(A318,[4]UKBuilding_List!$A$1:$D$376,3,FALSE)</f>
        <v>MacAdam Student Observatory</v>
      </c>
      <c r="C318" s="1"/>
    </row>
    <row r="319" spans="1:3" x14ac:dyDescent="0.25">
      <c r="A319" s="2" t="str">
        <f>([4]UKBuilding_List!A319)</f>
        <v>0625</v>
      </c>
      <c r="B319" s="3" t="str">
        <f>VLOOKUP(A319,[4]UKBuilding_List!$A$1:$D$376,3,FALSE)</f>
        <v>1105 S. Limestone</v>
      </c>
      <c r="C319" s="1"/>
    </row>
    <row r="320" spans="1:3" x14ac:dyDescent="0.25">
      <c r="A320" s="2" t="str">
        <f>([4]UKBuilding_List!A320)</f>
        <v>0626</v>
      </c>
      <c r="B320" s="3" t="str">
        <f>VLOOKUP(A320,[4]UKBuilding_List!$A$1:$D$376,3,FALSE)</f>
        <v>1119 S. Limestone</v>
      </c>
      <c r="C320" s="1"/>
    </row>
    <row r="321" spans="1:3" x14ac:dyDescent="0.25">
      <c r="A321" s="2" t="str">
        <f>([4]UKBuilding_List!A321)</f>
        <v>0630</v>
      </c>
      <c r="B321" s="3" t="str">
        <f>VLOOKUP(A321,[4]UKBuilding_List!$A$1:$D$376,3,FALSE)</f>
        <v>Air Medical Crew Quarters</v>
      </c>
      <c r="C321" s="1"/>
    </row>
    <row r="322" spans="1:3" x14ac:dyDescent="0.25">
      <c r="A322" s="2" t="str">
        <f>([4]UKBuilding_List!A322)</f>
        <v>0633</v>
      </c>
      <c r="B322" s="3" t="str">
        <f>VLOOKUP(A322,[4]UKBuilding_List!$A$1:$D$376,3,FALSE)</f>
        <v>Davis Marksbury Building</v>
      </c>
      <c r="C322" s="1"/>
    </row>
    <row r="323" spans="1:3" x14ac:dyDescent="0.25">
      <c r="A323" s="2" t="str">
        <f>([4]UKBuilding_List!A323)</f>
        <v>0644</v>
      </c>
      <c r="B323" s="3" t="str">
        <f>VLOOKUP(A323,[4]UKBuilding_List!$A$1:$D$376,3,FALSE)</f>
        <v>Wildcat Coal Lodge</v>
      </c>
      <c r="C323" s="1"/>
    </row>
    <row r="324" spans="1:3" x14ac:dyDescent="0.25">
      <c r="A324" s="2" t="str">
        <f>([4]UKBuilding_List!A324)</f>
        <v>0651</v>
      </c>
      <c r="B324" s="3" t="str">
        <f>VLOOKUP(A324,[4]UKBuilding_List!$A$1:$D$376,3,FALSE)</f>
        <v>Mandrell Hall</v>
      </c>
      <c r="C324" s="1"/>
    </row>
    <row r="325" spans="1:3" x14ac:dyDescent="0.25">
      <c r="A325" s="2" t="str">
        <f>([4]UKBuilding_List!A325)</f>
        <v>0652</v>
      </c>
      <c r="B325" s="3" t="str">
        <f>VLOOKUP(A325,[4]UKBuilding_List!$A$1:$D$376,3,FALSE)</f>
        <v>Bosworth Hall</v>
      </c>
      <c r="C325" s="1"/>
    </row>
    <row r="326" spans="1:3" x14ac:dyDescent="0.25">
      <c r="A326" s="2" t="str">
        <f>([4]UKBuilding_List!A326)</f>
        <v>0653</v>
      </c>
      <c r="B326" s="3" t="str">
        <f>VLOOKUP(A326,[4]UKBuilding_List!$A$1:$D$376,3,FALSE)</f>
        <v>Sanders Hall</v>
      </c>
      <c r="C326" s="1"/>
    </row>
    <row r="327" spans="1:3" x14ac:dyDescent="0.25">
      <c r="A327" s="2" t="str">
        <f>([4]UKBuilding_List!A327)</f>
        <v>0654</v>
      </c>
      <c r="B327" s="3" t="str">
        <f>VLOOKUP(A327,[4]UKBuilding_List!$A$1:$D$376,3,FALSE)</f>
        <v>Building 100</v>
      </c>
      <c r="C327" s="1"/>
    </row>
    <row r="328" spans="1:3" x14ac:dyDescent="0.25">
      <c r="A328" s="2" t="str">
        <f>([4]UKBuilding_List!A328)</f>
        <v>0655</v>
      </c>
      <c r="B328" s="3" t="str">
        <f>VLOOKUP(A328,[4]UKBuilding_List!$A$1:$D$376,3,FALSE)</f>
        <v>Building 200</v>
      </c>
      <c r="C328" s="1"/>
    </row>
    <row r="329" spans="1:3" x14ac:dyDescent="0.25">
      <c r="A329" s="2" t="str">
        <f>([4]UKBuilding_List!A329)</f>
        <v>0656</v>
      </c>
      <c r="B329" s="3" t="str">
        <f>VLOOKUP(A329,[4]UKBuilding_List!$A$1:$D$376,3,FALSE)</f>
        <v>Building 300</v>
      </c>
      <c r="C329" s="1"/>
    </row>
    <row r="330" spans="1:3" x14ac:dyDescent="0.25">
      <c r="A330" s="2" t="str">
        <f>([4]UKBuilding_List!A330)</f>
        <v>0657</v>
      </c>
      <c r="B330" s="3" t="str">
        <f>VLOOKUP(A330,[4]UKBuilding_List!$A$1:$D$376,3,FALSE)</f>
        <v>Building 400</v>
      </c>
      <c r="C330" s="1"/>
    </row>
    <row r="331" spans="1:3" x14ac:dyDescent="0.25">
      <c r="A331" s="2" t="str">
        <f>([4]UKBuilding_List!A331)</f>
        <v>0658</v>
      </c>
      <c r="B331" s="3" t="str">
        <f>VLOOKUP(A331,[4]UKBuilding_List!$A$1:$D$376,3,FALSE)</f>
        <v>Maintenance Bldg.</v>
      </c>
      <c r="C331" s="1"/>
    </row>
    <row r="332" spans="1:3" x14ac:dyDescent="0.25">
      <c r="A332" s="2" t="str">
        <f>([4]UKBuilding_List!A332)</f>
        <v>0659</v>
      </c>
      <c r="B332" s="3" t="str">
        <f>VLOOKUP(A332,[4]UKBuilding_List!$A$1:$D$376,3,FALSE)</f>
        <v>Gas Building</v>
      </c>
      <c r="C332" s="1"/>
    </row>
    <row r="333" spans="1:3" x14ac:dyDescent="0.25">
      <c r="A333" s="2" t="str">
        <f>([4]UKBuilding_List!A333)</f>
        <v>0660</v>
      </c>
      <c r="B333" s="3" t="str">
        <f>VLOOKUP(A333,[4]UKBuilding_List!$A$1:$D$376,3,FALSE)</f>
        <v>Maxwelton Ct. Apts #1</v>
      </c>
      <c r="C333" s="1"/>
    </row>
    <row r="334" spans="1:3" x14ac:dyDescent="0.25">
      <c r="A334" s="2" t="str">
        <f>([4]UKBuilding_List!A334)</f>
        <v>0661</v>
      </c>
      <c r="B334" s="3" t="str">
        <f>VLOOKUP(A334,[4]UKBuilding_List!$A$1:$D$376,3,FALSE)</f>
        <v>Maxwelton Ct. Apts #2</v>
      </c>
      <c r="C334" s="1"/>
    </row>
    <row r="335" spans="1:3" x14ac:dyDescent="0.25">
      <c r="A335" s="2" t="str">
        <f>([4]UKBuilding_List!A335)</f>
        <v>0662</v>
      </c>
      <c r="B335" s="3" t="str">
        <f>VLOOKUP(A335,[4]UKBuilding_List!$A$1:$D$376,3,FALSE)</f>
        <v>Maxwelton Ct. Apts #3</v>
      </c>
      <c r="C335" s="1"/>
    </row>
    <row r="336" spans="1:3" x14ac:dyDescent="0.25">
      <c r="A336" s="2" t="str">
        <f>([4]UKBuilding_List!A336)</f>
        <v>0663</v>
      </c>
      <c r="B336" s="3" t="str">
        <f>VLOOKUP(A336,[4]UKBuilding_List!$A$1:$D$376,3,FALSE)</f>
        <v>Maxwelton Ct. Apts #4</v>
      </c>
      <c r="C336" s="1"/>
    </row>
    <row r="337" spans="1:3" x14ac:dyDescent="0.25">
      <c r="A337" s="2" t="str">
        <f>([4]UKBuilding_List!A337)</f>
        <v>0664</v>
      </c>
      <c r="B337" s="3" t="str">
        <f>VLOOKUP(A337,[4]UKBuilding_List!$A$1:$D$376,3,FALSE)</f>
        <v>Maxwelton Ct. Apts #5</v>
      </c>
      <c r="C337" s="1"/>
    </row>
    <row r="338" spans="1:3" x14ac:dyDescent="0.25">
      <c r="A338" s="2" t="str">
        <f>([4]UKBuilding_List!A338)</f>
        <v>0665</v>
      </c>
      <c r="B338" s="3" t="str">
        <f>VLOOKUP(A338,[4]UKBuilding_List!$A$1:$D$376,3,FALSE)</f>
        <v>Maxwelton Ct. Apts #6</v>
      </c>
      <c r="C338" s="1"/>
    </row>
    <row r="339" spans="1:3" x14ac:dyDescent="0.25">
      <c r="A339" s="2" t="str">
        <f>([4]UKBuilding_List!A339)</f>
        <v>0666</v>
      </c>
      <c r="B339" s="3" t="str">
        <f>VLOOKUP(A339,[4]UKBuilding_List!$A$1:$D$376,3,FALSE)</f>
        <v>Maxwelton Ct. Apts #7</v>
      </c>
      <c r="C339" s="1"/>
    </row>
    <row r="340" spans="1:3" x14ac:dyDescent="0.25">
      <c r="A340" s="2" t="str">
        <f>([4]UKBuilding_List!A340)</f>
        <v>0667</v>
      </c>
      <c r="B340" s="3" t="str">
        <f>VLOOKUP(A340,[4]UKBuilding_List!$A$1:$D$376,3,FALSE)</f>
        <v>Maxwelton Ct. Apts #8</v>
      </c>
      <c r="C340" s="1"/>
    </row>
    <row r="341" spans="1:3" x14ac:dyDescent="0.25">
      <c r="A341" s="2" t="str">
        <f>([4]UKBuilding_List!A341)</f>
        <v>0668</v>
      </c>
      <c r="B341" s="3" t="str">
        <f>VLOOKUP(A341,[4]UKBuilding_List!$A$1:$D$376,3,FALSE)</f>
        <v>Maxwelton Ct. Apts #9</v>
      </c>
      <c r="C341" s="1"/>
    </row>
    <row r="342" spans="1:3" x14ac:dyDescent="0.25">
      <c r="A342" s="2" t="str">
        <f>([4]UKBuilding_List!A342)</f>
        <v>0669</v>
      </c>
      <c r="B342" s="3" t="str">
        <f>VLOOKUP(A342,[4]UKBuilding_List!$A$1:$D$376,3,FALSE)</f>
        <v>Maxwelton Ct. Apts #10</v>
      </c>
      <c r="C342" s="1"/>
    </row>
    <row r="343" spans="1:3" x14ac:dyDescent="0.25">
      <c r="A343" s="2" t="str">
        <f>([4]UKBuilding_List!A343)</f>
        <v>0670</v>
      </c>
      <c r="B343" s="3" t="str">
        <f>VLOOKUP(A343,[4]UKBuilding_List!$A$1:$D$376,3,FALSE)</f>
        <v>Maxwelton Ct. Apts #11</v>
      </c>
      <c r="C343" s="1"/>
    </row>
    <row r="344" spans="1:3" x14ac:dyDescent="0.25">
      <c r="A344" s="2" t="str">
        <f>([4]UKBuilding_List!A344)</f>
        <v>0671</v>
      </c>
      <c r="B344" s="3" t="str">
        <f>VLOOKUP(A344,[4]UKBuilding_List!$A$1:$D$376,3,FALSE)</f>
        <v>Maxwelton Ct. Apts #12</v>
      </c>
      <c r="C344" s="1"/>
    </row>
    <row r="345" spans="1:3" x14ac:dyDescent="0.25">
      <c r="A345" s="2" t="str">
        <f>([4]UKBuilding_List!A345)</f>
        <v>0672</v>
      </c>
      <c r="B345" s="3" t="str">
        <f>VLOOKUP(A345,[4]UKBuilding_List!$A$1:$D$376,3,FALSE)</f>
        <v>Maxwelton Ct. Apts #13</v>
      </c>
      <c r="C345" s="1"/>
    </row>
    <row r="346" spans="1:3" x14ac:dyDescent="0.25">
      <c r="A346" s="2" t="str">
        <f>([4]UKBuilding_List!A346)</f>
        <v>0673</v>
      </c>
      <c r="B346" s="3" t="str">
        <f>VLOOKUP(A346,[4]UKBuilding_List!$A$1:$D$376,3,FALSE)</f>
        <v>Maxwelton Ct. Apts #14</v>
      </c>
      <c r="C346" s="1"/>
    </row>
    <row r="347" spans="1:3" x14ac:dyDescent="0.25">
      <c r="A347" s="2" t="str">
        <f>([4]UKBuilding_List!A347)</f>
        <v>0674</v>
      </c>
      <c r="B347" s="3" t="str">
        <f>VLOOKUP(A347,[4]UKBuilding_List!$A$1:$D$376,3,FALSE)</f>
        <v>Maxwelton Ct. Apts #15</v>
      </c>
      <c r="C347" s="1"/>
    </row>
    <row r="348" spans="1:3" x14ac:dyDescent="0.25">
      <c r="A348" s="2" t="str">
        <f>([4]UKBuilding_List!A348)</f>
        <v>0675</v>
      </c>
      <c r="B348" s="3" t="str">
        <f>VLOOKUP(A348,[4]UKBuilding_List!$A$1:$D$376,3,FALSE)</f>
        <v>Maxwelton Ct. Apts #16</v>
      </c>
      <c r="C348" s="1"/>
    </row>
    <row r="349" spans="1:3" x14ac:dyDescent="0.25">
      <c r="A349" s="2" t="str">
        <f>([4]UKBuilding_List!A349)</f>
        <v>0676</v>
      </c>
      <c r="B349" s="3" t="str">
        <f>VLOOKUP(A349,[4]UKBuilding_List!$A$1:$D$376,3,FALSE)</f>
        <v>New Student Center</v>
      </c>
      <c r="C349" s="1"/>
    </row>
    <row r="350" spans="1:3" x14ac:dyDescent="0.25">
      <c r="A350" s="2" t="str">
        <f>([4]UKBuilding_List!A350)</f>
        <v>0677</v>
      </c>
      <c r="B350" s="3" t="str">
        <f>VLOOKUP(A350,[4]UKBuilding_List!$A$1:$D$376,3,FALSE)</f>
        <v>University Flats</v>
      </c>
      <c r="C350" s="1"/>
    </row>
    <row r="351" spans="1:3" x14ac:dyDescent="0.25">
      <c r="A351" s="2" t="str">
        <f>([4]UKBuilding_List!A351)</f>
        <v>0678</v>
      </c>
      <c r="B351" s="3" t="str">
        <f>VLOOKUP(A351,[4]UKBuilding_List!$A$1:$D$376,3,FALSE)</f>
        <v>Lewis Hall</v>
      </c>
      <c r="C351" s="1"/>
    </row>
    <row r="352" spans="1:3" x14ac:dyDescent="0.25">
      <c r="A352" s="2" t="str">
        <f>([4]UKBuilding_List!A352)</f>
        <v>0679</v>
      </c>
      <c r="B352" s="3" t="str">
        <f>VLOOKUP(A352,[4]UKBuilding_List!$A$1:$D$376,3,FALSE)</f>
        <v>Research Building #2</v>
      </c>
      <c r="C352" s="1"/>
    </row>
    <row r="353" spans="1:3" x14ac:dyDescent="0.25">
      <c r="A353" s="2" t="str">
        <f>([4]UKBuilding_List!A353)</f>
        <v>0682</v>
      </c>
      <c r="B353" s="3" t="str">
        <f>VLOOKUP(A353,[4]UKBuilding_List!$A$1:$D$376,3,FALSE)</f>
        <v>Baseball Facility</v>
      </c>
      <c r="C353" s="1"/>
    </row>
    <row r="354" spans="1:3" x14ac:dyDescent="0.25">
      <c r="A354" s="2" t="str">
        <f>([4]UKBuilding_List!A354)</f>
        <v>0690</v>
      </c>
      <c r="B354" s="3" t="str">
        <f>VLOOKUP(A354,[4]UKBuilding_List!$A$1:$D$376,3,FALSE)</f>
        <v>441 Rose Ln</v>
      </c>
      <c r="C354" s="1"/>
    </row>
    <row r="355" spans="1:3" x14ac:dyDescent="0.25">
      <c r="A355" s="2" t="str">
        <f>([4]UKBuilding_List!A355)</f>
        <v>0694</v>
      </c>
      <c r="B355" s="3" t="str">
        <f>VLOOKUP(A355,[4]UKBuilding_List!$A$1:$D$376,3,FALSE)</f>
        <v>112 Conn Terrace</v>
      </c>
      <c r="C355" s="1"/>
    </row>
    <row r="356" spans="1:3" x14ac:dyDescent="0.25">
      <c r="A356" s="2" t="str">
        <f>([4]UKBuilding_List!A356)</f>
        <v>0695</v>
      </c>
      <c r="B356" s="3" t="str">
        <f>VLOOKUP(A356,[4]UKBuilding_List!$A$1:$D$376,3,FALSE)</f>
        <v>Blue Lot Bus Shelter</v>
      </c>
      <c r="C356" s="1"/>
    </row>
    <row r="357" spans="1:3" x14ac:dyDescent="0.25">
      <c r="A357" s="2" t="str">
        <f>([4]UKBuilding_List!A357)</f>
        <v>0698</v>
      </c>
      <c r="B357" s="3" t="str">
        <f>VLOOKUP(A357,[4]UKBuilding_List!$A$1:$D$376,3,FALSE)</f>
        <v>University Inn #1</v>
      </c>
      <c r="C357" s="1"/>
    </row>
    <row r="358" spans="1:3" x14ac:dyDescent="0.25">
      <c r="A358" s="2" t="str">
        <f>([4]UKBuilding_List!A358)</f>
        <v>0699</v>
      </c>
      <c r="B358" s="3" t="str">
        <f>VLOOKUP(A358,[4]UKBuilding_List!$A$1:$D$376,3,FALSE)</f>
        <v>University Inn #2</v>
      </c>
      <c r="C358" s="1"/>
    </row>
    <row r="359" spans="1:3" x14ac:dyDescent="0.25">
      <c r="A359" s="2" t="str">
        <f>([4]UKBuilding_List!A359)</f>
        <v>0702</v>
      </c>
      <c r="B359" s="3" t="str">
        <f>VLOOKUP(A359,[4]UKBuilding_List!$A$1:$D$376,3,FALSE)</f>
        <v>Soccer Support Building</v>
      </c>
      <c r="C359" s="1"/>
    </row>
    <row r="360" spans="1:3" x14ac:dyDescent="0.25">
      <c r="A360" s="2" t="str">
        <f>([4]UKBuilding_List!A360)</f>
        <v>0703</v>
      </c>
      <c r="B360" s="3" t="str">
        <f>VLOOKUP(A360,[4]UKBuilding_List!$A$1:$D$376,3,FALSE)</f>
        <v>Senior Center</v>
      </c>
      <c r="C360" s="1"/>
    </row>
    <row r="361" spans="1:3" x14ac:dyDescent="0.25">
      <c r="A361" s="2" t="str">
        <f>([4]UKBuilding_List!A361)</f>
        <v>0705</v>
      </c>
      <c r="B361" s="3" t="str">
        <f>VLOOKUP(A361,[4]UKBuilding_List!$A$1:$D$376,3,FALSE)</f>
        <v>131 Virginia Ave</v>
      </c>
      <c r="C361" s="1"/>
    </row>
    <row r="362" spans="1:3" x14ac:dyDescent="0.25">
      <c r="A362" s="2" t="str">
        <f>([4]UKBuilding_List!A362)</f>
        <v>0706</v>
      </c>
      <c r="B362" s="3" t="str">
        <f>VLOOKUP(A362,[4]UKBuilding_List!$A$1:$D$376,3,FALSE)</f>
        <v>662 Maxwelton Ct</v>
      </c>
      <c r="C362" s="1"/>
    </row>
    <row r="363" spans="1:3" x14ac:dyDescent="0.25">
      <c r="A363" s="2" t="str">
        <f>([4]UKBuilding_List!A363)</f>
        <v>0708</v>
      </c>
      <c r="B363" s="3" t="str">
        <f>VLOOKUP(A363,[4]UKBuilding_List!$A$1:$D$376,3,FALSE)</f>
        <v>Kiln Enclosure Building</v>
      </c>
      <c r="C363" s="1"/>
    </row>
    <row r="364" spans="1:3" x14ac:dyDescent="0.25">
      <c r="A364" s="2">
        <f>([4]UKBuilding_List!A364)</f>
        <v>1200</v>
      </c>
      <c r="B364" s="3" t="str">
        <f>VLOOKUP(A364,[4]UKBuilding_List!$A$1:$D$376,3,FALSE)</f>
        <v>Electric Substation #1</v>
      </c>
      <c r="C364" s="1"/>
    </row>
    <row r="365" spans="1:3" x14ac:dyDescent="0.25">
      <c r="A365" s="2">
        <f>([4]UKBuilding_List!A365)</f>
        <v>1201</v>
      </c>
      <c r="B365" s="3" t="str">
        <f>VLOOKUP(A365,[4]UKBuilding_List!$A$1:$D$376,3,FALSE)</f>
        <v>Electric Substation #3</v>
      </c>
      <c r="C365" s="1"/>
    </row>
    <row r="366" spans="1:3" x14ac:dyDescent="0.25">
      <c r="A366" s="2" t="str">
        <f>([4]UKBuilding_List!A366)</f>
        <v>8633</v>
      </c>
      <c r="B366" s="3" t="str">
        <f>VLOOKUP(A366,[4]UKBuilding_List!$A$1:$D$376,3,FALSE)</f>
        <v>UK HealthCare Good Samaritan Hospital</v>
      </c>
      <c r="C366" s="1"/>
    </row>
    <row r="367" spans="1:3" x14ac:dyDescent="0.25">
      <c r="A367" s="2" t="str">
        <f>([4]UKBuilding_List!A367)</f>
        <v>9127</v>
      </c>
      <c r="B367" s="3" t="str">
        <f>VLOOKUP(A367,[4]UKBuilding_List!$A$1:$D$376,3,FALSE)</f>
        <v>1101 S. Limestone</v>
      </c>
      <c r="C367" s="1"/>
    </row>
    <row r="368" spans="1:3" x14ac:dyDescent="0.25">
      <c r="A368" s="2" t="str">
        <f>([4]UKBuilding_List!A368)</f>
        <v>9777</v>
      </c>
      <c r="B368" s="3" t="str">
        <f>VLOOKUP(A368,[4]UKBuilding_List!$A$1:$D$376,3,FALSE)</f>
        <v>114 Conn Terrace</v>
      </c>
      <c r="C368" s="1"/>
    </row>
    <row r="369" spans="1:3" x14ac:dyDescent="0.25">
      <c r="A369" s="2" t="str">
        <f>([4]UKBuilding_List!A369)</f>
        <v>9779</v>
      </c>
      <c r="B369" s="3" t="str">
        <f>VLOOKUP(A369,[4]UKBuilding_List!$A$1:$D$376,3,FALSE)</f>
        <v>PNC Pop Up Branch</v>
      </c>
      <c r="C369" s="1"/>
    </row>
    <row r="370" spans="1:3" x14ac:dyDescent="0.25">
      <c r="A370" s="2">
        <f>([4]UKBuilding_List!A370)</f>
        <v>9813</v>
      </c>
      <c r="B370" s="3" t="str">
        <f>VLOOKUP(A370,[4]UKBuilding_List!$A$1:$D$376,3,FALSE)</f>
        <v>Child Development Center of the Bluegrass, Inc.</v>
      </c>
      <c r="C370" s="1"/>
    </row>
    <row r="371" spans="1:3" x14ac:dyDescent="0.25">
      <c r="A371" s="2" t="str">
        <f>([4]UKBuilding_List!A371)</f>
        <v>9853</v>
      </c>
      <c r="B371" s="3" t="str">
        <f>VLOOKUP(A371,[4]UKBuilding_List!$A$1:$D$376,3,FALSE)</f>
        <v>Shriners Hospitals for Children Medical Center - Lexington</v>
      </c>
      <c r="C371" s="1"/>
    </row>
    <row r="372" spans="1:3" x14ac:dyDescent="0.25">
      <c r="A372" s="2" t="str">
        <f>([4]UKBuilding_List!A372)</f>
        <v>9854</v>
      </c>
      <c r="B372" s="3" t="str">
        <f>VLOOKUP(A372,[4]UKBuilding_List!$A$1:$D$376,3,FALSE)</f>
        <v>Anthropology Research Building</v>
      </c>
      <c r="C372" s="1"/>
    </row>
    <row r="373" spans="1:3" x14ac:dyDescent="0.25">
      <c r="A373" s="2" t="str">
        <f>([4]UKBuilding_List!A373)</f>
        <v>9861</v>
      </c>
      <c r="B373" s="3" t="str">
        <f>VLOOKUP(A373,[4]UKBuilding_List!$A$1:$D$376,3,FALSE)</f>
        <v>845 Angliana Ave</v>
      </c>
      <c r="C373" s="1"/>
    </row>
    <row r="374" spans="1:3" x14ac:dyDescent="0.25">
      <c r="A374" s="2" t="str">
        <f>([4]UKBuilding_List!A374)</f>
        <v>9873</v>
      </c>
      <c r="B374" s="3" t="str">
        <f>VLOOKUP(A374,[4]UKBuilding_List!$A$1:$D$376,3,FALSE)</f>
        <v>UKHC Midwife Clinic</v>
      </c>
      <c r="C374" s="1"/>
    </row>
    <row r="375" spans="1:3" x14ac:dyDescent="0.25">
      <c r="A375" s="2" t="str">
        <f>([4]UKBuilding_List!A375)</f>
        <v>9875</v>
      </c>
      <c r="B375" s="3" t="str">
        <f>VLOOKUP(A375,[4]UKBuilding_List!$A$1:$D$376,3,FALSE)</f>
        <v>Vaughan Warehouse and Office</v>
      </c>
      <c r="C375" s="1"/>
    </row>
    <row r="376" spans="1:3" x14ac:dyDescent="0.25">
      <c r="A376" s="2" t="str">
        <f>([4]UKBuilding_List!A376)</f>
        <v>9876</v>
      </c>
      <c r="B376" s="3" t="str">
        <f>VLOOKUP(A376,[4]UKBuilding_List!$A$1:$D$376,3,FALSE)</f>
        <v>Vaughan Warehouse #1</v>
      </c>
      <c r="C376" s="1"/>
    </row>
    <row r="377" spans="1:3" x14ac:dyDescent="0.25">
      <c r="A377" s="2" t="str">
        <f>([4]UKBuilding_List!A377)</f>
        <v>9877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9878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9879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9881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9882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9925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9983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2017-12-22T18:09:18Z</dcterms:modified>
</cp:coreProperties>
</file>