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015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Changes'!$A$1:$I$16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H23" i="1" l="1"/>
  <c r="G23" i="1"/>
  <c r="M23" i="1" l="1"/>
  <c r="K2" i="1" s="1"/>
  <c r="J23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<sst xmlns="http://schemas.openxmlformats.org/spreadsheetml/2006/main" count="106" uniqueCount="82">
  <si>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</si>
  <si>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</si>
  <si>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</si>
  <si>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</si>
  <si>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</si>
  <si>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</si>
  <si>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</si>
  <si>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</si>
  <si>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</si>
  <si>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</si>
  <si>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</si>
  <si>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</si>
  <si>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</si>
  <si>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</si>
  <si>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</si>
  <si>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</si>
  <si>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</si>
  <si>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</si>
  <si>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</si>
  <si>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</si>
  <si>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</si>
  <si>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</si>
  <si>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</si>
  <si>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</si>
  <si>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</si>
  <si>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</si>
  <si>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</si>
  <si>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</si>
  <si>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</si>
  <si>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</si>
  <si>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</si>
  <si>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</si>
  <si>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</si>
  <si>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</si>
  <si>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</si>
  <si>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</si>
  <si>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</si>
  <si>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</si>
  <si>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</si>
  <si>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</si>
  <si>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</si>
  <si>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</si>
  <si>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</si>
  <si>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</si>
  <si>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</si>
  <si>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</si>
  <si>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</si>
  <si>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</si>
  <si>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</si>
  <si>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</si>
  <si>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</si>
  <si>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</si>
  <si>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</si>
  <si>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</si>
  <si>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</si>
  <si>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</si>
  <si>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</si>
  <si>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</si>
  <si>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</si>
  <si>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</si>
  <si>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</si>
  <si>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</si>
  <si>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</si>
  <si>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</si>
  <si>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</si>
  <si>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</si>
  <si>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</si>
  <si>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</si>
  <si>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</si>
  <si>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</si>
  <si>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</si>
  <si>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</si>
  <si>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</si>
  <si>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</si>
  <si>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</si>
  <si>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0015</t>
  </si>
  <si>
    <t>219</t>
  </si>
  <si>
    <t>02</t>
  </si>
  <si>
    <t>219A</t>
  </si>
  <si>
    <t>probably no tag</t>
  </si>
  <si>
    <t>LX-0015-02-0219A</t>
  </si>
  <si>
    <t>STURGILL DEVEL BLDG - Room 219A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</si>
</sst>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</row>
        <row r="378">
          <cell r="A378" t="str">
            <v>9127</v>
          </cell>
        </row>
        <row r="379">
          <cell r="A379" t="str">
            <v>9362</v>
          </cell>
        </row>
        <row r="380">
          <cell r="A380" t="str">
            <v>9363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tabSelected="1" zoomScale="90" zoomScaleNormal="90" workbookViewId="0">
      <selection activeCell="H14" sqref="H14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75" t="s">
        <v>75</v>
      </c>
      <c r="C1" s="75"/>
      <c r="F1" s="66" t="s">
        <v>10</v>
      </c>
      <c r="G1" s="18">
        <v>42646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76" t="str">
        <f>VLOOKUP(B1,BuildingList!A:B,2,FALSE)</f>
        <v>William B. Sturgill Development Building</v>
      </c>
      <c r="C2" s="76"/>
      <c r="F2" s="67" t="s">
        <v>12</v>
      </c>
      <c r="G2" s="22" t="s">
        <v>58</v>
      </c>
      <c r="J2" s="15">
        <f>G23-J23</f>
        <v>0</v>
      </c>
      <c r="K2" s="15">
        <f>H23-M23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49</v>
      </c>
      <c r="D6" s="41" t="s">
        <v>5</v>
      </c>
      <c r="E6" s="50">
        <v>109</v>
      </c>
      <c r="F6" s="50">
        <v>165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78</v>
      </c>
      <c r="B7" s="48" t="s">
        <v>77</v>
      </c>
      <c r="C7" s="42" t="s">
        <v>52</v>
      </c>
      <c r="D7" s="41" t="s">
        <v>5</v>
      </c>
      <c r="E7" s="50">
        <v>56</v>
      </c>
      <c r="F7" s="50">
        <v>0</v>
      </c>
      <c r="G7" s="50" t="s">
        <v>53</v>
      </c>
      <c r="H7" s="41" t="s">
        <v>2</v>
      </c>
      <c r="I7" s="42" t="s">
        <v>79</v>
      </c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50"/>
      <c r="F9" s="51"/>
      <c r="G9" s="50"/>
      <c r="I9" s="42"/>
      <c r="J9" s="59" t="str">
        <f>IF(G9="No Change","N/A",IF(G9="New Tag Required",Lookup!F:F,IF(G9="Remove Old Tag",Lookup!F:F,IF(G9="N/A","N/A",""))))</f>
        <v/>
      </c>
      <c r="K9" s="62"/>
      <c r="L9" s="42"/>
      <c r="M9" s="59" t="str">
        <f>IF(H9="No Change","N/A",IF(H9="New Tag Required",Lookup!F:F,IF(H9="Remove Old Sign",Lookup!F:F,IF(H9="N/A","N/A",""))))</f>
        <v/>
      </c>
      <c r="N9" s="62"/>
      <c r="O9" s="42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2"/>
      <c r="L10" s="42"/>
      <c r="M10" s="59" t="str">
        <f>IF(H10="No Change","N/A",IF(H10="New Tag Required",Lookup!F:F,IF(H10="Remove Old Sign",Lookup!F:F,IF(H10="N/A","N/A",""))))</f>
        <v/>
      </c>
      <c r="N10" s="62"/>
      <c r="O10" s="42"/>
    </row>
    <row r="11" spans="1:16" s="41" customFormat="1" x14ac:dyDescent="0.25">
      <c r="A11" s="61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3"/>
      <c r="M11" s="59" t="str">
        <f>IF(H11="No Change","N/A",IF(H11="New Tag Required",Lookup!F:F,IF(H11="Remove Old Sign",Lookup!F:F,IF(H11="N/A","N/A",""))))</f>
        <v/>
      </c>
      <c r="N11" s="62"/>
      <c r="O11" s="42"/>
    </row>
    <row r="12" spans="1:16" s="41" customFormat="1" x14ac:dyDescent="0.25">
      <c r="A12" s="61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3"/>
      <c r="M12" s="59" t="str">
        <f>IF(H12="No Change","N/A",IF(H12="New Tag Required",Lookup!F:F,IF(H12="Remove Old Sign",Lookup!F:F,IF(H12="N/A","N/A",""))))</f>
        <v/>
      </c>
      <c r="N12" s="62"/>
      <c r="O12" s="42"/>
    </row>
    <row r="13" spans="1:16" s="41" customFormat="1" x14ac:dyDescent="0.25">
      <c r="A13" s="61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3"/>
      <c r="M13" s="59" t="str">
        <f>IF(H13="No Change","N/A",IF(H13="New Tag Required",Lookup!F:F,IF(H13="Remove Old Sign",Lookup!F:F,IF(H13="N/A","N/A",""))))</f>
        <v/>
      </c>
      <c r="N13" s="63"/>
    </row>
    <row r="14" spans="1:16" s="41" customFormat="1" x14ac:dyDescent="0.25">
      <c r="A14" s="61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3"/>
      <c r="M14" s="59" t="str">
        <f>IF(H14="No Change","N/A",IF(H14="New Tag Required",Lookup!F:F,IF(H14="Remove Old Sign",Lookup!F:F,IF(H14="N/A","N/A",""))))</f>
        <v/>
      </c>
      <c r="N14" s="63"/>
    </row>
    <row r="15" spans="1:16" s="41" customFormat="1" x14ac:dyDescent="0.25">
      <c r="A15" s="49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3"/>
      <c r="M15" s="59" t="str">
        <f>IF(H15="No Change","N/A",IF(H15="New Tag Required",Lookup!F:F,IF(H15="Remove Old Sign",Lookup!F:F,IF(H15="N/A","N/A",""))))</f>
        <v/>
      </c>
      <c r="N15" s="63"/>
    </row>
    <row r="16" spans="1:16" s="41" customFormat="1" x14ac:dyDescent="0.25">
      <c r="A16" s="49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3"/>
      <c r="M16" s="59" t="str">
        <f>IF(H16="No Change","N/A",IF(H16="New Tag Required",Lookup!F:F,IF(H16="Remove Old Sign",Lookup!F:F,IF(H16="N/A","N/A",""))))</f>
        <v/>
      </c>
      <c r="N16" s="63"/>
    </row>
    <row r="17" spans="1:14" s="41" customFormat="1" x14ac:dyDescent="0.25">
      <c r="A17" s="49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3"/>
      <c r="M17" s="59" t="str">
        <f>IF(H17="No Change","N/A",IF(H17="New Tag Required",Lookup!F:F,IF(H17="Remove Old Sign",Lookup!F:F,IF(H17="N/A","N/A",""))))</f>
        <v/>
      </c>
      <c r="N17" s="63"/>
    </row>
    <row r="18" spans="1:14" x14ac:dyDescent="0.25">
      <c r="A18" s="56"/>
      <c r="C18" s="11"/>
      <c r="E18" s="30"/>
      <c r="F18" s="30"/>
      <c r="G18" s="30"/>
      <c r="J18" s="10" t="str">
        <f>IF(G18="No Change","N/A",IF(G18="New Tag Required",Lookup!F:F,IF(G18="Remove Old Tag",Lookup!F:F,IF(G18="N/A","N/A",""))))</f>
        <v/>
      </c>
      <c r="K18" s="32"/>
      <c r="M18" s="10" t="str">
        <f>IF(H18="No Change","N/A",IF(H18="New Tag Required",Lookup!F:F,IF(H18="Remove Old Sign",Lookup!F:F,IF(H18="N/A","N/A",""))))</f>
        <v/>
      </c>
      <c r="N18" s="32"/>
    </row>
    <row r="19" spans="1:14" x14ac:dyDescent="0.25">
      <c r="A19" s="56"/>
      <c r="C19" s="11"/>
      <c r="E19" s="30"/>
      <c r="F19" s="30"/>
      <c r="G19" s="30"/>
      <c r="J19" s="10" t="str">
        <f>IF(G19="No Change","N/A",IF(G19="New Tag Required",Lookup!F:F,IF(G19="Remove Old Tag",Lookup!F:F,IF(G19="N/A","N/A",""))))</f>
        <v/>
      </c>
      <c r="K19" s="32"/>
      <c r="M19" s="10" t="str">
        <f>IF(H19="No Change","N/A",IF(H19="New Tag Required",Lookup!F:F,IF(H19="Remove Old Sign",Lookup!F:F,IF(H19="N/A","N/A",""))))</f>
        <v/>
      </c>
      <c r="N19" s="32"/>
    </row>
    <row r="20" spans="1:14" x14ac:dyDescent="0.25">
      <c r="A20" s="56"/>
      <c r="C20" s="11"/>
      <c r="E20" s="30"/>
      <c r="F20" s="30"/>
      <c r="G20" s="30"/>
      <c r="J20" s="10" t="str">
        <f>IF(G20="No Change","N/A",IF(G20="New Tag Required",Lookup!F:F,IF(G20="Remove Old Tag",Lookup!F:F,IF(G20="N/A","N/A",""))))</f>
        <v/>
      </c>
      <c r="K20" s="32"/>
      <c r="M20" s="10" t="str">
        <f>IF(H20="No Change","N/A",IF(H20="New Tag Required",Lookup!F:F,IF(H20="Remove Old Sign",Lookup!F:F,IF(H20="N/A","N/A",""))))</f>
        <v/>
      </c>
      <c r="N20" s="32"/>
    </row>
    <row r="21" spans="1:14" ht="15.75" thickBot="1" x14ac:dyDescent="0.3">
      <c r="A21" s="56"/>
      <c r="C21" s="11"/>
      <c r="E21" s="30"/>
      <c r="F21" s="30"/>
      <c r="G21" s="30"/>
      <c r="K21" s="32"/>
      <c r="N21" s="32"/>
    </row>
    <row r="22" spans="1:14" ht="45" x14ac:dyDescent="0.25">
      <c r="A22" s="56"/>
      <c r="C22" s="11"/>
      <c r="E22" s="30"/>
      <c r="F22" s="30"/>
      <c r="G22" s="72" t="s">
        <v>45</v>
      </c>
      <c r="H22" s="73" t="s">
        <v>46</v>
      </c>
      <c r="J22" s="74" t="s">
        <v>40</v>
      </c>
      <c r="K22" s="10"/>
      <c r="L22" s="10"/>
      <c r="M22" s="74" t="s">
        <v>41</v>
      </c>
    </row>
    <row r="23" spans="1:14" ht="15.75" thickBot="1" x14ac:dyDescent="0.3">
      <c r="A23" s="56"/>
      <c r="C23" s="11"/>
      <c r="E23" s="30"/>
      <c r="F23" s="30"/>
      <c r="G23" s="14">
        <f>COUNTIF(G6:G22,"New Tag Required")</f>
        <v>0</v>
      </c>
      <c r="H23" s="13">
        <f>COUNTIF(H6:H22,"New Sign Required")</f>
        <v>0</v>
      </c>
      <c r="J23" s="12">
        <f>COUNTIF(J6:J22,"Installed")</f>
        <v>0</v>
      </c>
      <c r="K23" s="10"/>
      <c r="L23" s="10"/>
      <c r="M23" s="12">
        <f>COUNTIF(M6:M22,"Installed")</f>
        <v>0</v>
      </c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6"/>
      <c r="C29" s="11"/>
      <c r="E29" s="30"/>
      <c r="F29" s="30"/>
      <c r="G29" s="30"/>
    </row>
    <row r="30" spans="1:14" x14ac:dyDescent="0.25">
      <c r="A30" s="56"/>
      <c r="C30" s="11"/>
      <c r="E30" s="30"/>
      <c r="F30" s="30"/>
      <c r="G30" s="30"/>
    </row>
    <row r="31" spans="1:14" x14ac:dyDescent="0.25">
      <c r="A31" s="57"/>
      <c r="C31" s="11"/>
      <c r="E31" s="30"/>
      <c r="F31" s="33"/>
      <c r="G31" s="30"/>
    </row>
    <row r="32" spans="1:14" x14ac:dyDescent="0.25">
      <c r="A32" s="57"/>
      <c r="C32" s="11"/>
      <c r="E32" s="30"/>
      <c r="F32" s="33"/>
      <c r="G32" s="30"/>
    </row>
    <row r="33" spans="1:7" x14ac:dyDescent="0.25">
      <c r="A33" s="57"/>
      <c r="C33" s="11"/>
      <c r="E33" s="30"/>
      <c r="F33" s="34"/>
      <c r="G33" s="30"/>
    </row>
    <row r="34" spans="1:7" x14ac:dyDescent="0.25">
      <c r="A34" s="56"/>
      <c r="C34" s="11"/>
      <c r="E34" s="30"/>
      <c r="F34" s="33"/>
      <c r="G34" s="30"/>
    </row>
    <row r="35" spans="1:7" x14ac:dyDescent="0.25">
      <c r="A35" s="56"/>
      <c r="C35" s="11"/>
      <c r="E35" s="30"/>
      <c r="F35" s="33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8"/>
      <c r="C40" s="11"/>
      <c r="E40" s="30"/>
      <c r="F40" s="31"/>
      <c r="G40" s="30"/>
    </row>
    <row r="41" spans="1:7" x14ac:dyDescent="0.25">
      <c r="A41" s="58"/>
      <c r="C41" s="11"/>
      <c r="E41" s="30"/>
      <c r="F41" s="30"/>
      <c r="G41" s="30"/>
    </row>
    <row r="42" spans="1:7" x14ac:dyDescent="0.25">
      <c r="A42" s="58"/>
      <c r="C42" s="11"/>
      <c r="E42" s="30"/>
      <c r="F42" s="30"/>
      <c r="G42" s="30"/>
    </row>
    <row r="43" spans="1:7" x14ac:dyDescent="0.25">
      <c r="A43" s="56"/>
      <c r="C43" s="11"/>
      <c r="E43" s="30"/>
      <c r="F43" s="30"/>
      <c r="G43" s="30"/>
    </row>
    <row r="44" spans="1:7" x14ac:dyDescent="0.25">
      <c r="A44" s="56"/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189" spans="3:3" x14ac:dyDescent="0.25">
      <c r="C189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8:G42 G9:G21">
    <cfRule type="containsText" dxfId="47" priority="122" operator="containsText" text="New Tag Required">
      <formula>NOT(ISERROR(SEARCH("New Tag Required",G9)))</formula>
    </cfRule>
  </conditionalFormatting>
  <conditionalFormatting sqref="D6 D8:D88">
    <cfRule type="containsText" dxfId="46" priority="121" operator="containsText" text="Yes">
      <formula>NOT(ISERROR(SEARCH("Yes",D6)))</formula>
    </cfRule>
  </conditionalFormatting>
  <conditionalFormatting sqref="H28:H88 H189:H410 H9:H21">
    <cfRule type="containsText" dxfId="45" priority="109" operator="containsText" text="New Sign Required">
      <formula>NOT(ISERROR(SEARCH("New Sign Required",H9)))</formula>
    </cfRule>
  </conditionalFormatting>
  <conditionalFormatting sqref="G28:G88 G9:H21">
    <cfRule type="containsText" dxfId="44" priority="108" operator="containsText" text="Action Required">
      <formula>NOT(ISERROR(SEARCH("Action Required",G9)))</formula>
    </cfRule>
  </conditionalFormatting>
  <conditionalFormatting sqref="H28:H88">
    <cfRule type="containsText" dxfId="43" priority="107" operator="containsText" text="Action Required">
      <formula>NOT(ISERROR(SEARCH("Action Required",H28)))</formula>
    </cfRule>
  </conditionalFormatting>
  <conditionalFormatting sqref="G6 G24:G27">
    <cfRule type="containsText" dxfId="42" priority="49" operator="containsText" text="New Tag Required">
      <formula>NOT(ISERROR(SEARCH("New Tag Required",G6)))</formula>
    </cfRule>
  </conditionalFormatting>
  <conditionalFormatting sqref="H6 H24:H27">
    <cfRule type="containsText" dxfId="41" priority="47" operator="containsText" text="New Sign Required">
      <formula>NOT(ISERROR(SEARCH("New Sign Required",H6)))</formula>
    </cfRule>
  </conditionalFormatting>
  <conditionalFormatting sqref="G6 G24:G27">
    <cfRule type="containsText" dxfId="40" priority="46" operator="containsText" text="Action Required">
      <formula>NOT(ISERROR(SEARCH("Action Required",G6)))</formula>
    </cfRule>
  </conditionalFormatting>
  <conditionalFormatting sqref="H6 H24:H27">
    <cfRule type="containsText" dxfId="39" priority="45" operator="containsText" text="Action Required">
      <formula>NOT(ISERROR(SEARCH("Action Required",H6)))</formula>
    </cfRule>
  </conditionalFormatting>
  <conditionalFormatting sqref="G6">
    <cfRule type="containsText" dxfId="38" priority="44" operator="containsText" text="New Tag Required">
      <formula>NOT(ISERROR(SEARCH("New Tag Required",G6)))</formula>
    </cfRule>
  </conditionalFormatting>
  <conditionalFormatting sqref="D6">
    <cfRule type="containsText" dxfId="37" priority="43" operator="containsText" text="Yes">
      <formula>NOT(ISERROR(SEARCH("Yes",D6)))</formula>
    </cfRule>
  </conditionalFormatting>
  <conditionalFormatting sqref="G6">
    <cfRule type="containsText" dxfId="36" priority="42" operator="containsText" text="Action Required">
      <formula>NOT(ISERROR(SEARCH("Action Required",G6)))</formula>
    </cfRule>
  </conditionalFormatting>
  <conditionalFormatting sqref="D89:D188">
    <cfRule type="containsText" dxfId="35" priority="41" operator="containsText" text="Yes">
      <formula>NOT(ISERROR(SEARCH("Yes",D89)))</formula>
    </cfRule>
  </conditionalFormatting>
  <conditionalFormatting sqref="H89:H188">
    <cfRule type="containsText" dxfId="34" priority="40" operator="containsText" text="New Sign Required">
      <formula>NOT(ISERROR(SEARCH("New Sign Required",H89)))</formula>
    </cfRule>
  </conditionalFormatting>
  <conditionalFormatting sqref="G89:G188">
    <cfRule type="containsText" dxfId="33" priority="39" operator="containsText" text="Action Required">
      <formula>NOT(ISERROR(SEARCH("Action Required",G89)))</formula>
    </cfRule>
  </conditionalFormatting>
  <conditionalFormatting sqref="H89:H188">
    <cfRule type="containsText" dxfId="32" priority="38" operator="containsText" text="Action Required">
      <formula>NOT(ISERROR(SEARCH("Action Required",H89)))</formula>
    </cfRule>
  </conditionalFormatting>
  <conditionalFormatting sqref="D7">
    <cfRule type="containsText" dxfId="31" priority="24" operator="containsText" text="Yes">
      <formula>NOT(ISERROR(SEARCH("Yes",D7)))</formula>
    </cfRule>
  </conditionalFormatting>
  <conditionalFormatting sqref="G7">
    <cfRule type="containsText" dxfId="30" priority="23" operator="containsText" text="New Tag Required">
      <formula>NOT(ISERROR(SEARCH("New Tag Required",G7)))</formula>
    </cfRule>
  </conditionalFormatting>
  <conditionalFormatting sqref="H7">
    <cfRule type="containsText" dxfId="29" priority="22" operator="containsText" text="New Sign Required">
      <formula>NOT(ISERROR(SEARCH("New Sign Required",H7)))</formula>
    </cfRule>
  </conditionalFormatting>
  <conditionalFormatting sqref="G7">
    <cfRule type="containsText" dxfId="28" priority="21" operator="containsText" text="Action Required">
      <formula>NOT(ISERROR(SEARCH("Action Required",G7)))</formula>
    </cfRule>
  </conditionalFormatting>
  <conditionalFormatting sqref="H7">
    <cfRule type="containsText" dxfId="27" priority="20" operator="containsText" text="Action Required">
      <formula>NOT(ISERROR(SEARCH("Action Required",H7)))</formula>
    </cfRule>
  </conditionalFormatting>
  <conditionalFormatting sqref="G8">
    <cfRule type="containsText" dxfId="26" priority="19" operator="containsText" text="New Tag Required">
      <formula>NOT(ISERROR(SEARCH("New Tag Required",G8)))</formula>
    </cfRule>
  </conditionalFormatting>
  <conditionalFormatting sqref="H8">
    <cfRule type="containsText" dxfId="25" priority="18" operator="containsText" text="New Sign Required">
      <formula>NOT(ISERROR(SEARCH("New Sign Required",H8)))</formula>
    </cfRule>
  </conditionalFormatting>
  <conditionalFormatting sqref="G8">
    <cfRule type="containsText" dxfId="24" priority="17" operator="containsText" text="Action Required">
      <formula>NOT(ISERROR(SEARCH("Action Required",G8)))</formula>
    </cfRule>
  </conditionalFormatting>
  <conditionalFormatting sqref="H8">
    <cfRule type="containsText" dxfId="23" priority="16" operator="containsText" text="Action Required">
      <formula>NOT(ISERROR(SEARCH("Action Required",H8)))</formula>
    </cfRule>
  </conditionalFormatting>
  <conditionalFormatting sqref="J2:N2">
    <cfRule type="cellIs" dxfId="22" priority="15" operator="notEqual">
      <formula>0</formula>
    </cfRule>
  </conditionalFormatting>
  <conditionalFormatting sqref="J6:J20">
    <cfRule type="cellIs" dxfId="21" priority="14" operator="equal">
      <formula>0</formula>
    </cfRule>
  </conditionalFormatting>
  <conditionalFormatting sqref="M6:M20">
    <cfRule type="cellIs" dxfId="20" priority="13" operator="equal">
      <formula>0</formula>
    </cfRule>
  </conditionalFormatting>
  <conditionalFormatting sqref="J6:J20 M6:M20">
    <cfRule type="cellIs" dxfId="19" priority="10" operator="equal">
      <formula>"In Progress"</formula>
    </cfRule>
    <cfRule type="cellIs" dxfId="18" priority="11" operator="equal">
      <formula>"Log Issues"</formula>
    </cfRule>
    <cfRule type="cellIs" dxfId="17" priority="12" operator="equal">
      <formula>"N/A"</formula>
    </cfRule>
  </conditionalFormatting>
  <conditionalFormatting sqref="K6:L8">
    <cfRule type="expression" dxfId="16" priority="9">
      <formula>$J6="Log Issues"</formula>
    </cfRule>
  </conditionalFormatting>
  <conditionalFormatting sqref="N6:N8">
    <cfRule type="expression" dxfId="15" priority="8">
      <formula>$M6="Log Issues"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9:H393">
      <formula1>DoorSignage</formula1>
    </dataValidation>
    <dataValidation type="list" allowBlank="1" showInputMessage="1" showErrorMessage="1" sqref="D6:D6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H24:H188 H21</xm:sqref>
        </x14:dataValidation>
        <x14:dataValidation type="list" allowBlank="1" showInputMessage="1" showErrorMessage="1">
          <x14:formula1>
            <xm:f>Lookup!$A$1:$A$4</xm:f>
          </x14:formula1>
          <xm:sqref>G24:G188 G21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O6:O8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G6:G20</xm:sqref>
        </x14:dataValidation>
        <x14:dataValidation type="list" allowBlank="1" showInputMessage="1" showErrorMessage="1">
          <x14:formula1>
            <xm:f>Lookup!$D$1:$D$10</xm:f>
          </x14:formula1>
          <xm:sqref>H6:H20</xm:sqref>
        </x14:dataValidation>
        <x14:dataValidation type="list" allowBlank="1" showInputMessage="1" showErrorMessage="1">
          <x14:formula1>
            <xm:f>Lookup!$F$1:$F$7</xm:f>
          </x14:formula1>
          <xm:sqref>J6:J20</xm:sqref>
        </x14:dataValidation>
        <x14:dataValidation type="list" allowBlank="1" showInputMessage="1" showErrorMessage="1">
          <x14:formula1>
            <xm:f>Lookup!$F$1:$F$8</xm:f>
          </x14:formula1>
          <xm:sqref>M6:M20</xm:sqref>
        </x14:dataValidation>
        <x14:dataValidation type="list" allowBlank="1" showInputMessage="1">
          <x14:formula1>
            <xm:f>Lookup!$E$1:$E$19</xm:f>
          </x14:formula1>
          <xm:sqref>C6:C188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0015</v>
      </c>
      <c r="C1" s="39"/>
      <c r="D1" s="17" t="s">
        <v>10</v>
      </c>
      <c r="E1" s="40">
        <f>'KD Changes'!G1</f>
        <v>42646</v>
      </c>
    </row>
    <row r="2" spans="1:10" ht="15" customHeight="1" x14ac:dyDescent="0.25">
      <c r="A2" s="43" t="s">
        <v>8</v>
      </c>
      <c r="B2" s="44" t="str">
        <f>VLOOKUP(B1,[1]BuildingList!A:B,2,FALSE)</f>
        <v>William B. Sturgill Development Building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7" t="s">
        <v>80</v>
      </c>
      <c r="B6" s="78" t="s">
        <v>81</v>
      </c>
      <c r="C6" s="41" t="s">
        <v>65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Don &amp; Cathy Jacobs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 t="str">
        <f>([4]UKBuilding_List!A373)</f>
        <v>0691</v>
      </c>
      <c r="B373" s="3" t="str">
        <f>VLOOKUP(A373,[4]UKBuilding_List!$A$1:$D$376,3,FALSE)</f>
        <v>143 State St</v>
      </c>
      <c r="C373" s="1"/>
    </row>
    <row r="374" spans="1:3" x14ac:dyDescent="0.25">
      <c r="A374" s="2" t="str">
        <f>([4]UKBuilding_List!A374)</f>
        <v>0694</v>
      </c>
      <c r="B374" s="3" t="str">
        <f>VLOOKUP(A374,[4]UKBuilding_List!$A$1:$D$376,3,FALSE)</f>
        <v>112 Conn Terrace</v>
      </c>
      <c r="C374" s="1"/>
    </row>
    <row r="375" spans="1:3" x14ac:dyDescent="0.25">
      <c r="A375" s="2">
        <f>([4]UKBuilding_List!A375)</f>
        <v>1200</v>
      </c>
      <c r="B375" s="3" t="str">
        <f>VLOOKUP(A375,[4]UKBuilding_List!$A$1:$D$376,3,FALSE)</f>
        <v>Electric Substation #1</v>
      </c>
      <c r="C375" s="1"/>
    </row>
    <row r="376" spans="1:3" x14ac:dyDescent="0.25">
      <c r="A376" s="2">
        <f>([4]UKBuilding_List!A376)</f>
        <v>1201</v>
      </c>
      <c r="B376" s="3" t="str">
        <f>VLOOKUP(A376,[4]UKBuilding_List!$A$1:$D$376,3,FALSE)</f>
        <v>Electric Substation #3</v>
      </c>
      <c r="C376" s="1"/>
    </row>
    <row r="377" spans="1:3" x14ac:dyDescent="0.25">
      <c r="A377" s="2" t="str">
        <f>([4]UKBuilding_List!A377)</f>
        <v>8633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9127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9362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9363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2016-10-06T17:44:42Z</dcterms:modified>
</cp:coreProperties>
</file>