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15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3" i="1" l="1"/>
  <c r="G23" i="1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<sst xmlns="http://schemas.openxmlformats.org/spreadsheetml/2006/main" count="106" uniqueCount="82">
  <si>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</si>
  <si>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</si>
  <si>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</si>
  <si>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</si>
  <si>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</si>
  <si>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</si>
  <si>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</si>
  <si>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</si>
  <si>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</si>
  <si>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</si>
  <si>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</si>
  <si>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</si>
  <si>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</si>
  <si>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</si>
  <si>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</si>
  <si>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</si>
  <si>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</si>
  <si>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</si>
  <si>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</si>
  <si>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</si>
  <si>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</si>
  <si>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</si>
  <si>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</si>
  <si>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</si>
  <si>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</si>
  <si>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</si>
  <si>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</si>
  <si>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</si>
  <si>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</si>
  <si>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</si>
  <si>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</si>
  <si>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</si>
  <si>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</si>
  <si>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</si>
  <si>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</si>
  <si>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</si>
  <si>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</si>
  <si>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</si>
  <si>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</si>
  <si>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</si>
  <si>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</si>
  <si>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</si>
  <si>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</si>
  <si>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</si>
  <si>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</si>
  <si>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</si>
  <si>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</si>
  <si>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</si>
  <si>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</si>
  <si>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</si>
  <si>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</si>
  <si>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</si>
  <si>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</si>
  <si>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</si>
  <si>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</si>
  <si>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</si>
  <si>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</si>
  <si>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</si>
  <si>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</si>
  <si>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</si>
  <si>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</si>
  <si>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</si>
  <si>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</si>
  <si>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</si>
  <si>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</si>
  <si>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</si>
  <si>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</si>
  <si>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</si>
  <si>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</si>
  <si>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</si>
  <si>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</si>
  <si>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</si>
  <si>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</si>
  <si>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</si>
  <si>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</si>
  <si>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0015</t>
  </si>
  <si>
    <t>219</t>
  </si>
  <si>
    <t>02</t>
  </si>
  <si>
    <t>219A</t>
  </si>
  <si>
    <t>probably no tag</t>
  </si>
  <si>
    <t>LX-0015-02-0219A</t>
  </si>
  <si>
    <t>STURGILL DEVEL BLDG - Room 219A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</si>
</sst>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H14" sqref="H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75</v>
      </c>
      <c r="C1" s="75"/>
      <c r="F1" s="66" t="s">
        <v>10</v>
      </c>
      <c r="G1" s="18">
        <v>42646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William B. Sturgill Development Building</v>
      </c>
      <c r="C2" s="76"/>
      <c r="F2" s="67" t="s">
        <v>12</v>
      </c>
      <c r="G2" s="22" t="s">
        <v>58</v>
      </c>
      <c r="J2" s="15">
        <f>G23-J23</f>
        <v>0</v>
      </c>
      <c r="K2" s="15">
        <f>H23-M23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49</v>
      </c>
      <c r="D6" s="41" t="s">
        <v>5</v>
      </c>
      <c r="E6" s="50">
        <v>109</v>
      </c>
      <c r="F6" s="50">
        <v>165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52</v>
      </c>
      <c r="D7" s="41" t="s">
        <v>5</v>
      </c>
      <c r="E7" s="50">
        <v>56</v>
      </c>
      <c r="F7" s="50">
        <v>0</v>
      </c>
      <c r="G7" s="50" t="s">
        <v>53</v>
      </c>
      <c r="H7" s="41" t="s">
        <v>2</v>
      </c>
      <c r="I7" s="42" t="s">
        <v>79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50"/>
      <c r="F9" s="51"/>
      <c r="G9" s="50"/>
      <c r="I9" s="42"/>
      <c r="J9" s="59" t="str">
        <f>IF(G9="No Change","N/A",IF(G9="New Tag Required",Lookup!F:F,IF(G9="Remove Old Tag",Lookup!F:F,IF(G9="N/A","N/A",""))))</f>
        <v/>
      </c>
      <c r="K9" s="62"/>
      <c r="L9" s="42"/>
      <c r="M9" s="59" t="str">
        <f>IF(H9="No Change","N/A",IF(H9="New Tag Required",Lookup!F:F,IF(H9="Remove Old Sign",Lookup!F:F,IF(H9="N/A","N/A",""))))</f>
        <v/>
      </c>
      <c r="N9" s="62"/>
      <c r="O9" s="42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2"/>
      <c r="L10" s="42"/>
      <c r="M10" s="59" t="str">
        <f>IF(H10="No Change","N/A",IF(H10="New Tag Required",Lookup!F:F,IF(H10="Remove Old Sign",Lookup!F:F,IF(H10="N/A","N/A",""))))</f>
        <v/>
      </c>
      <c r="N10" s="62"/>
      <c r="O10" s="42"/>
    </row>
    <row r="11" spans="1:16" s="41" customFormat="1" x14ac:dyDescent="0.25">
      <c r="A11" s="61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3"/>
      <c r="M11" s="59" t="str">
        <f>IF(H11="No Change","N/A",IF(H11="New Tag Required",Lookup!F:F,IF(H11="Remove Old Sign",Lookup!F:F,IF(H11="N/A","N/A",""))))</f>
        <v/>
      </c>
      <c r="N11" s="62"/>
      <c r="O11" s="42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3"/>
      <c r="M12" s="59" t="str">
        <f>IF(H12="No Change","N/A",IF(H12="New Tag Required",Lookup!F:F,IF(H12="Remove Old Sign",Lookup!F:F,IF(H12="N/A","N/A",""))))</f>
        <v/>
      </c>
      <c r="N12" s="62"/>
      <c r="O12" s="42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3"/>
      <c r="M13" s="59" t="str">
        <f>IF(H13="No Change","N/A",IF(H13="New Tag Required",Lookup!F:F,IF(H13="Remove Old Sign",Lookup!F:F,IF(H13="N/A","N/A",""))))</f>
        <v/>
      </c>
      <c r="N13" s="63"/>
    </row>
    <row r="14" spans="1:16" s="41" customFormat="1" x14ac:dyDescent="0.25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3"/>
      <c r="M14" s="59" t="str">
        <f>IF(H14="No Change","N/A",IF(H14="New Tag Required",Lookup!F:F,IF(H14="Remove Old Sign",Lookup!F:F,IF(H14="N/A","N/A",""))))</f>
        <v/>
      </c>
      <c r="N14" s="63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3"/>
      <c r="M15" s="59" t="str">
        <f>IF(H15="No Change","N/A",IF(H15="New Tag Required",Lookup!F:F,IF(H15="Remove Old Sign",Lookup!F:F,IF(H15="N/A","N/A",""))))</f>
        <v/>
      </c>
      <c r="N15" s="63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M16" s="59" t="str">
        <f>IF(H16="No Change","N/A",IF(H16="New Tag Required",Lookup!F:F,IF(H16="Remove Old Sign",Lookup!F:F,IF(H16="N/A","N/A",""))))</f>
        <v/>
      </c>
      <c r="N16" s="63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M17" s="59" t="str">
        <f>IF(H17="No Change","N/A",IF(H17="New Tag Required",Lookup!F:F,IF(H17="Remove Old Sign",Lookup!F:F,IF(H17="N/A","N/A",""))))</f>
        <v/>
      </c>
      <c r="N17" s="63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ht="15.75" thickBot="1" x14ac:dyDescent="0.3">
      <c r="A21" s="56"/>
      <c r="C21" s="11"/>
      <c r="E21" s="30"/>
      <c r="F21" s="30"/>
      <c r="G21" s="30"/>
      <c r="K21" s="32"/>
      <c r="N21" s="32"/>
    </row>
    <row r="22" spans="1:14" ht="45" x14ac:dyDescent="0.25">
      <c r="A22" s="56"/>
      <c r="C22" s="11"/>
      <c r="E22" s="30"/>
      <c r="F22" s="30"/>
      <c r="G22" s="72" t="s">
        <v>45</v>
      </c>
      <c r="H22" s="73" t="s">
        <v>46</v>
      </c>
      <c r="J22" s="74" t="s">
        <v>40</v>
      </c>
      <c r="K22" s="10"/>
      <c r="L22" s="10"/>
      <c r="M22" s="74" t="s">
        <v>41</v>
      </c>
    </row>
    <row r="23" spans="1:14" ht="15.75" thickBot="1" x14ac:dyDescent="0.3">
      <c r="A23" s="56"/>
      <c r="C23" s="11"/>
      <c r="E23" s="30"/>
      <c r="F23" s="30"/>
      <c r="G23" s="14">
        <f>COUNTIF(G6:G22,"New Tag Required")</f>
        <v>0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4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1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6"/>
      <c r="C43" s="11"/>
      <c r="E43" s="30"/>
      <c r="F43" s="30"/>
      <c r="G43" s="30"/>
    </row>
    <row r="44" spans="1:7" x14ac:dyDescent="0.25">
      <c r="A44" s="56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8:G42 G9:G21">
    <cfRule type="containsText" dxfId="47" priority="122" operator="containsText" text="New Tag Required">
      <formula>NOT(ISERROR(SEARCH("New Tag Required",G9)))</formula>
    </cfRule>
  </conditionalFormatting>
  <conditionalFormatting sqref="D6 D8:D88">
    <cfRule type="containsText" dxfId="46" priority="121" operator="containsText" text="Yes">
      <formula>NOT(ISERROR(SEARCH("Yes",D6)))</formula>
    </cfRule>
  </conditionalFormatting>
  <conditionalFormatting sqref="H28:H88 H189:H410 H9:H21">
    <cfRule type="containsText" dxfId="45" priority="109" operator="containsText" text="New Sign Required">
      <formula>NOT(ISERROR(SEARCH("New Sign Required",H9)))</formula>
    </cfRule>
  </conditionalFormatting>
  <conditionalFormatting sqref="G28:G88 G9:H21">
    <cfRule type="containsText" dxfId="44" priority="108" operator="containsText" text="Action Required">
      <formula>NOT(ISERROR(SEARCH("Action Required",G9)))</formula>
    </cfRule>
  </conditionalFormatting>
  <conditionalFormatting sqref="H28:H88">
    <cfRule type="containsText" dxfId="43" priority="107" operator="containsText" text="Action Required">
      <formula>NOT(ISERROR(SEARCH("Action Required",H28)))</formula>
    </cfRule>
  </conditionalFormatting>
  <conditionalFormatting sqref="G6 G24:G27">
    <cfRule type="containsText" dxfId="42" priority="49" operator="containsText" text="New Tag Required">
      <formula>NOT(ISERROR(SEARCH("New Tag Required",G6)))</formula>
    </cfRule>
  </conditionalFormatting>
  <conditionalFormatting sqref="H6 H24:H27">
    <cfRule type="containsText" dxfId="41" priority="47" operator="containsText" text="New Sign Required">
      <formula>NOT(ISERROR(SEARCH("New Sign Required",H6)))</formula>
    </cfRule>
  </conditionalFormatting>
  <conditionalFormatting sqref="G6 G24:G27">
    <cfRule type="containsText" dxfId="40" priority="46" operator="containsText" text="Action Required">
      <formula>NOT(ISERROR(SEARCH("Action Required",G6)))</formula>
    </cfRule>
  </conditionalFormatting>
  <conditionalFormatting sqref="H6 H24:H27">
    <cfRule type="containsText" dxfId="39" priority="45" operator="containsText" text="Action Required">
      <formula>NOT(ISERROR(SEARCH("Action Required",H6)))</formula>
    </cfRule>
  </conditionalFormatting>
  <conditionalFormatting sqref="G6">
    <cfRule type="containsText" dxfId="38" priority="44" operator="containsText" text="New Tag Required">
      <formula>NOT(ISERROR(SEARCH("New Tag Required",G6)))</formula>
    </cfRule>
  </conditionalFormatting>
  <conditionalFormatting sqref="D6">
    <cfRule type="containsText" dxfId="37" priority="43" operator="containsText" text="Yes">
      <formula>NOT(ISERROR(SEARCH("Yes",D6)))</formula>
    </cfRule>
  </conditionalFormatting>
  <conditionalFormatting sqref="G6">
    <cfRule type="containsText" dxfId="36" priority="42" operator="containsText" text="Action Required">
      <formula>NOT(ISERROR(SEARCH("Action Required",G6)))</formula>
    </cfRule>
  </conditionalFormatting>
  <conditionalFormatting sqref="D89:D188">
    <cfRule type="containsText" dxfId="35" priority="41" operator="containsText" text="Yes">
      <formula>NOT(ISERROR(SEARCH("Yes",D89)))</formula>
    </cfRule>
  </conditionalFormatting>
  <conditionalFormatting sqref="H89:H188">
    <cfRule type="containsText" dxfId="34" priority="40" operator="containsText" text="New Sign Required">
      <formula>NOT(ISERROR(SEARCH("New Sign Required",H89)))</formula>
    </cfRule>
  </conditionalFormatting>
  <conditionalFormatting sqref="G89:G188">
    <cfRule type="containsText" dxfId="33" priority="39" operator="containsText" text="Action Required">
      <formula>NOT(ISERROR(SEARCH("Action Required",G89)))</formula>
    </cfRule>
  </conditionalFormatting>
  <conditionalFormatting sqref="H89:H188">
    <cfRule type="containsText" dxfId="32" priority="38" operator="containsText" text="Action Required">
      <formula>NOT(ISERROR(SEARCH("Action Required",H89)))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G8">
    <cfRule type="containsText" dxfId="26" priority="19" operator="containsText" text="New Tag Required">
      <formula>NOT(ISERROR(SEARCH("New Tag Required",G8)))</formula>
    </cfRule>
  </conditionalFormatting>
  <conditionalFormatting sqref="H8">
    <cfRule type="containsText" dxfId="25" priority="18" operator="containsText" text="New Sign Required">
      <formula>NOT(ISERROR(SEARCH("New Sign Required",H8)))</formula>
    </cfRule>
  </conditionalFormatting>
  <conditionalFormatting sqref="G8">
    <cfRule type="containsText" dxfId="24" priority="17" operator="containsText" text="Action Required">
      <formula>NOT(ISERROR(SEARCH("Action Required",G8)))</formula>
    </cfRule>
  </conditionalFormatting>
  <conditionalFormatting sqref="H8">
    <cfRule type="containsText" dxfId="23" priority="16" operator="containsText" text="Action Required">
      <formula>NOT(ISERROR(SEARCH("Action Required",H8)))</formula>
    </cfRule>
  </conditionalFormatting>
  <conditionalFormatting sqref="J2:N2">
    <cfRule type="cellIs" dxfId="22" priority="15" operator="notEqual">
      <formula>0</formula>
    </cfRule>
  </conditionalFormatting>
  <conditionalFormatting sqref="J6:J20">
    <cfRule type="cellIs" dxfId="21" priority="14" operator="equal">
      <formula>0</formula>
    </cfRule>
  </conditionalFormatting>
  <conditionalFormatting sqref="M6:M20">
    <cfRule type="cellIs" dxfId="20" priority="13" operator="equal">
      <formula>0</formula>
    </cfRule>
  </conditionalFormatting>
  <conditionalFormatting sqref="J6:J20 M6:M20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8">
    <cfRule type="expression" dxfId="16" priority="9">
      <formula>$J6="Log Issues"</formula>
    </cfRule>
  </conditionalFormatting>
  <conditionalFormatting sqref="N6:N8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O6:O8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0015</v>
      </c>
      <c r="C1" s="39"/>
      <c r="D1" s="17" t="s">
        <v>10</v>
      </c>
      <c r="E1" s="40">
        <f>'KD Changes'!G1</f>
        <v>42646</v>
      </c>
    </row>
    <row r="2" spans="1:10" ht="15" customHeight="1" x14ac:dyDescent="0.25">
      <c r="A2" s="43" t="s">
        <v>8</v>
      </c>
      <c r="B2" s="44" t="str">
        <f>VLOOKUP(B1,[1]BuildingList!A:B,2,FALSE)</f>
        <v>William B. Sturgill Development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80</v>
      </c>
      <c r="B6" s="78" t="s">
        <v>81</v>
      </c>
      <c r="C6" s="41" t="s">
        <v>65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2016-10-06T17:44:42Z</dcterms:modified>
</cp:coreProperties>
</file>