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1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Changes'!$A$1:$I$27</definedName>
    <definedName name="_xlnm.Print_Area" localSheetId="1">'SAP Changes'!$A$1:$H$11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23" i="1"/>
  <c r="M24" i="1"/>
  <c r="M25" i="1"/>
  <c r="M27" i="1"/>
  <c r="M28" i="1"/>
  <c r="M30" i="1"/>
  <c r="M31" i="1"/>
  <c r="M36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23" i="1"/>
  <c r="J24" i="1"/>
  <c r="J25" i="1"/>
  <c r="J27" i="1"/>
  <c r="J28" i="1"/>
  <c r="J30" i="1"/>
  <c r="J31" i="1"/>
  <c r="J36" i="1"/>
  <c r="H44" i="1" l="1"/>
  <c r="G44" i="1"/>
  <c r="M44" i="1" l="1"/>
  <c r="K2" i="1" s="1"/>
  <c r="J4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<sst xmlns="http://schemas.openxmlformats.org/spreadsheetml/2006/main" count="385" uniqueCount="137">
  <si>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</si>
  <si>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</si>
  <si>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</si>
  <si>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</si>
  <si>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</si>
  <si>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</si>
  <si>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</si>
  <si>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</si>
  <si>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</si>
  <si>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</si>
  <si>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</si>
  <si>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</si>
  <si>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</si>
  <si>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</si>
  <si>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</si>
  <si>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</si>
  <si>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</si>
  <si>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</si>
  <si>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</si>
  <si>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</si>
  <si>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</si>
  <si>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</si>
  <si>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</si>
  <si>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</si>
  <si>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</si>
  <si>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</si>
  <si>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</si>
  <si>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</si>
  <si>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</si>
  <si>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</si>
  <si>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</si>
  <si>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</si>
  <si>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</si>
  <si>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</si>
  <si>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</si>
  <si>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</si>
  <si>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</si>
  <si>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</si>
  <si>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</si>
  <si>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</si>
  <si>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</si>
  <si>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</si>
  <si>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</si>
  <si>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</si>
  <si>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</si>
  <si>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</si>
  <si>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</si>
  <si>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</si>
  <si>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</si>
  <si>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</si>
  <si>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</si>
  <si>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</si>
  <si>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</si>
  <si>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</si>
  <si>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</si>
  <si>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</si>
  <si>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</si>
  <si>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</si>
  <si>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</si>
  <si>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</si>
  <si>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</si>
  <si>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</si>
  <si>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</si>
  <si>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</si>
  <si>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</si>
  <si>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</si>
  <si>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</si>
  <si>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</si>
  <si>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</si>
  <si>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</si>
  <si>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</si>
  <si>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</si>
  <si>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</si>
  <si>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</si>
  <si>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</si>
  <si>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0012</t>
  </si>
  <si>
    <t>6A</t>
  </si>
  <si>
    <t>6B</t>
  </si>
  <si>
    <t>00</t>
  </si>
  <si>
    <t>tags and signs TBD for temp relocations</t>
  </si>
  <si>
    <t>217</t>
  </si>
  <si>
    <t>219</t>
  </si>
  <si>
    <t>-</t>
  </si>
  <si>
    <t>02</t>
  </si>
  <si>
    <t>03</t>
  </si>
  <si>
    <t>233</t>
  </si>
  <si>
    <t>235</t>
  </si>
  <si>
    <t>237</t>
  </si>
  <si>
    <t>239</t>
  </si>
  <si>
    <t>241</t>
  </si>
  <si>
    <t>245</t>
  </si>
  <si>
    <t>263</t>
  </si>
  <si>
    <t>263A</t>
  </si>
  <si>
    <t>315</t>
  </si>
  <si>
    <t>313</t>
  </si>
  <si>
    <t>311</t>
  </si>
  <si>
    <t>309</t>
  </si>
  <si>
    <t>Reno [0012] Blazer Dining - for 0042 &amp; 0055 relocations</t>
  </si>
  <si>
    <t>308</t>
  </si>
  <si>
    <t>310</t>
  </si>
  <si>
    <t>332</t>
  </si>
  <si>
    <t>LX-0012-02-219</t>
  </si>
  <si>
    <t>BlazerDining - Room 219</t>
  </si>
  <si>
    <t>LX-0012-00-06A</t>
  </si>
  <si>
    <t>BlazerDining - Room 006A</t>
  </si>
  <si>
    <t>LX-0012-00-06B</t>
  </si>
  <si>
    <t>BlazerDining - Room 006B</t>
  </si>
  <si>
    <t>LX-0012-02-239</t>
  </si>
  <si>
    <t>LX-0012-02-245</t>
  </si>
  <si>
    <t>LX-0012-02-263A</t>
  </si>
  <si>
    <t>BlazerDining - Room 263A</t>
  </si>
  <si>
    <t>BlazerDining - Room 239</t>
  </si>
  <si>
    <t>BlazerDining - Room 245</t>
  </si>
  <si>
    <t>LX-0012-03-317</t>
  </si>
  <si>
    <t>BlazerDining - Room 317</t>
  </si>
  <si>
    <t>LX-0012-03-319</t>
  </si>
  <si>
    <t>BlazerDining - Room 319</t>
  </si>
  <si>
    <t>LX-0012-03-327</t>
  </si>
  <si>
    <t>BlazerDining - Room 327</t>
  </si>
  <si>
    <t>LX-0012-03-334</t>
  </si>
  <si>
    <t>BlazerDining - Room 335</t>
  </si>
  <si>
    <t>LX-0012-03-338</t>
  </si>
  <si>
    <t>BlazerDining - Room 338</t>
  </si>
  <si>
    <t>LX-0012-03-341</t>
  </si>
  <si>
    <t>BlazerDining - Room 341</t>
  </si>
  <si>
    <t>LX-0012-03-343</t>
  </si>
  <si>
    <t>BlazerDining - Room 343</t>
  </si>
  <si>
    <t>LX-0012-03-354A</t>
  </si>
  <si>
    <t>BlazerDining - Room 354A</t>
  </si>
  <si>
    <t>LX-0012-03-332</t>
  </si>
  <si>
    <t>LX-0012-03-357A</t>
  </si>
  <si>
    <t>LX-0012-03-357B</t>
  </si>
  <si>
    <t>LX-0012-03-357C</t>
  </si>
  <si>
    <t>BlazerDining - Room 332</t>
  </si>
  <si>
    <t>BlazerDining - Room 357A</t>
  </si>
  <si>
    <t>BlazerDining - Room 357B</t>
  </si>
  <si>
    <t>BlazerDining - Room 357C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</si>
</sst>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343D47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34" borderId="10" xfId="0" applyFont="1" applyFill="1" applyBorder="1" applyAlignment="1" applyProtection="1">
      <alignment horizontal="right"/>
    </xf>
    <xf numFmtId="0" fontId="0" fillId="34" borderId="10" xfId="0" applyFill="1" applyBorder="1" applyAlignment="1" applyProtection="1">
      <alignment horizontal="right" wrapText="1"/>
    </xf>
    <xf numFmtId="0" fontId="16" fillId="33" borderId="13" xfId="0" applyFont="1" applyFill="1" applyBorder="1" applyAlignment="1" applyProtection="1">
      <alignment horizontal="right" wrapText="1"/>
    </xf>
    <xf numFmtId="0" fontId="0" fillId="0" borderId="0" xfId="0" applyFont="1" applyAlignment="1" applyProtection="1">
      <alignment horizontal="right"/>
      <protection locked="0"/>
    </xf>
    <xf numFmtId="3" fontId="0" fillId="0" borderId="0" xfId="0" applyNumberFormat="1" applyFont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49" fontId="0" fillId="0" borderId="0" xfId="0" quotePrefix="1" applyNumberFormat="1" applyFont="1" applyProtection="1">
      <protection locked="0"/>
    </xf>
    <xf numFmtId="0" fontId="25" fillId="0" borderId="0" xfId="0" applyFont="1"/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0427</v>
          </cell>
          <cell r="B266">
            <v>427</v>
          </cell>
          <cell r="C266" t="str">
            <v>Bowman's Den</v>
          </cell>
          <cell r="D266" t="str">
            <v>Bowman's Den</v>
          </cell>
        </row>
        <row r="267">
          <cell r="A267" t="str">
            <v>0432</v>
          </cell>
          <cell r="B267">
            <v>432</v>
          </cell>
          <cell r="C267" t="str">
            <v>Commonwealth House</v>
          </cell>
          <cell r="D267" t="str">
            <v>Commonwealth House</v>
          </cell>
        </row>
        <row r="268">
          <cell r="A268" t="str">
            <v>0433</v>
          </cell>
          <cell r="B268">
            <v>433</v>
          </cell>
          <cell r="C268" t="str">
            <v>William E and Casiana Schmidt Vocal Arts Center</v>
          </cell>
          <cell r="D268" t="str">
            <v>William E and Casiana Schmidt Vocal Arts Ctr</v>
          </cell>
        </row>
        <row r="269">
          <cell r="A269" t="str">
            <v>0442</v>
          </cell>
          <cell r="B269">
            <v>442</v>
          </cell>
          <cell r="C269" t="str">
            <v>Ligon House</v>
          </cell>
          <cell r="D269" t="str">
            <v>Ligon House</v>
          </cell>
        </row>
        <row r="270">
          <cell r="A270" t="str">
            <v>0446</v>
          </cell>
          <cell r="B270">
            <v>446</v>
          </cell>
          <cell r="C270" t="str">
            <v>John Cropp Softball Stadium</v>
          </cell>
          <cell r="D270" t="str">
            <v>John Cropp Softball Stadium</v>
          </cell>
        </row>
        <row r="271">
          <cell r="A271" t="str">
            <v>0447</v>
          </cell>
          <cell r="B271">
            <v>447</v>
          </cell>
          <cell r="C271" t="str">
            <v>Hitting Pavilion</v>
          </cell>
          <cell r="D271" t="str">
            <v>Hitting Pavilion</v>
          </cell>
        </row>
        <row r="272">
          <cell r="A272" t="str">
            <v>0448</v>
          </cell>
          <cell r="B272">
            <v>448</v>
          </cell>
          <cell r="C272" t="str">
            <v>Football Storage Shed</v>
          </cell>
          <cell r="D272" t="str">
            <v>Football Storage Shed</v>
          </cell>
        </row>
        <row r="273">
          <cell r="A273" t="str">
            <v>0449</v>
          </cell>
          <cell r="B273">
            <v>449</v>
          </cell>
          <cell r="C273" t="str">
            <v>Shively Grounds Storage Building</v>
          </cell>
          <cell r="D273" t="str">
            <v>Shively Grounds Storage Building</v>
          </cell>
        </row>
        <row r="274">
          <cell r="A274" t="str">
            <v>0453</v>
          </cell>
          <cell r="B274">
            <v>453</v>
          </cell>
          <cell r="C274" t="str">
            <v>Shively Grounds Building</v>
          </cell>
          <cell r="D274" t="str">
            <v>Shively Grounds Building</v>
          </cell>
        </row>
        <row r="275">
          <cell r="A275" t="str">
            <v>0456</v>
          </cell>
          <cell r="B275">
            <v>456</v>
          </cell>
          <cell r="C275" t="str">
            <v>W.T. Young Library</v>
          </cell>
          <cell r="D275" t="str">
            <v>W.T. Young Library</v>
          </cell>
        </row>
        <row r="276">
          <cell r="A276" t="str">
            <v>0462</v>
          </cell>
          <cell r="B276">
            <v>462</v>
          </cell>
          <cell r="C276" t="str">
            <v>Sarah Bennett Holmes Hall</v>
          </cell>
          <cell r="D276" t="str">
            <v>Sarah Bennett Holmes Hall</v>
          </cell>
        </row>
        <row r="277">
          <cell r="A277" t="str">
            <v>0463</v>
          </cell>
          <cell r="B277">
            <v>463</v>
          </cell>
          <cell r="C277" t="str">
            <v>Cleona Belle Matthews Boyd Hall</v>
          </cell>
          <cell r="D277" t="str">
            <v>Cleona Belle Matthews Boyd Hall</v>
          </cell>
        </row>
        <row r="278">
          <cell r="A278" t="str">
            <v>0465</v>
          </cell>
          <cell r="B278">
            <v>465</v>
          </cell>
          <cell r="C278" t="str">
            <v>Pavilion at Kroger Field</v>
          </cell>
          <cell r="D278" t="str">
            <v>Pavilion at Kroger Field</v>
          </cell>
        </row>
        <row r="279">
          <cell r="A279" t="str">
            <v>0467</v>
          </cell>
          <cell r="B279">
            <v>467</v>
          </cell>
          <cell r="C279" t="str">
            <v>220 Transcript Ave</v>
          </cell>
          <cell r="D279" t="str">
            <v>220 Transcript Ave</v>
          </cell>
        </row>
        <row r="280">
          <cell r="A280" t="str">
            <v>0473</v>
          </cell>
          <cell r="B280">
            <v>473</v>
          </cell>
          <cell r="C280" t="str">
            <v>505 Oldham Ct</v>
          </cell>
          <cell r="D280" t="str">
            <v>505 Oldham Ct</v>
          </cell>
        </row>
        <row r="281">
          <cell r="A281" t="str">
            <v>0481</v>
          </cell>
          <cell r="B281">
            <v>481</v>
          </cell>
          <cell r="C281" t="str">
            <v>LCC Academic Tech Building</v>
          </cell>
          <cell r="D281" t="str">
            <v>LCC Academic Tech Building</v>
          </cell>
        </row>
        <row r="282">
          <cell r="A282" t="str">
            <v>0484</v>
          </cell>
          <cell r="B282">
            <v>484</v>
          </cell>
          <cell r="C282" t="str">
            <v>Real Properties Garage</v>
          </cell>
          <cell r="D282" t="str">
            <v>Real Properties Garage</v>
          </cell>
        </row>
        <row r="283">
          <cell r="A283" t="str">
            <v>0485</v>
          </cell>
          <cell r="B283">
            <v>485</v>
          </cell>
          <cell r="C283" t="str">
            <v>Boone Tennis Stadium</v>
          </cell>
          <cell r="D283" t="str">
            <v>Boone Tennis Stadium</v>
          </cell>
        </row>
        <row r="284">
          <cell r="A284" t="str">
            <v>0487</v>
          </cell>
          <cell r="B284">
            <v>487</v>
          </cell>
          <cell r="C284" t="str">
            <v>518 Oldham Ct</v>
          </cell>
          <cell r="D284" t="str">
            <v>518 Oldham Ct</v>
          </cell>
        </row>
        <row r="285">
          <cell r="A285" t="str">
            <v>0488</v>
          </cell>
          <cell r="B285">
            <v>488</v>
          </cell>
          <cell r="C285" t="str">
            <v>Woodland Early Learning Center</v>
          </cell>
          <cell r="D285" t="str">
            <v>Woodland Early Learning Center</v>
          </cell>
        </row>
        <row r="286">
          <cell r="A286" t="str">
            <v>0489</v>
          </cell>
          <cell r="B286">
            <v>489</v>
          </cell>
          <cell r="C286" t="str">
            <v>1117 South Limestone</v>
          </cell>
          <cell r="D286" t="str">
            <v>1117 South Limestone</v>
          </cell>
        </row>
        <row r="287">
          <cell r="A287" t="str">
            <v>0490</v>
          </cell>
          <cell r="B287">
            <v>490</v>
          </cell>
          <cell r="C287" t="str">
            <v>Environmental Quality Management</v>
          </cell>
          <cell r="D287" t="str">
            <v>Environmental Quality Management</v>
          </cell>
        </row>
        <row r="288">
          <cell r="A288" t="str">
            <v>0494</v>
          </cell>
          <cell r="B288">
            <v>494</v>
          </cell>
          <cell r="C288" t="str">
            <v>Stuckert Career Center</v>
          </cell>
          <cell r="D288" t="str">
            <v>Stuckert Career Center</v>
          </cell>
        </row>
        <row r="289">
          <cell r="A289" t="str">
            <v>0495</v>
          </cell>
          <cell r="B289">
            <v>495</v>
          </cell>
          <cell r="C289" t="str">
            <v>James F. Hardymon Communications Building</v>
          </cell>
          <cell r="D289" t="str">
            <v>James F. Hardymon Communications Building</v>
          </cell>
        </row>
        <row r="290">
          <cell r="A290" t="str">
            <v>0503</v>
          </cell>
          <cell r="B290">
            <v>503</v>
          </cell>
          <cell r="C290" t="str">
            <v>Ralph G Anderson Building (Mech Eng)</v>
          </cell>
          <cell r="D290" t="str">
            <v>Ralph G Anderson Building (Mech Eng)</v>
          </cell>
        </row>
        <row r="291">
          <cell r="A291" t="str">
            <v>0504</v>
          </cell>
          <cell r="B291">
            <v>504</v>
          </cell>
          <cell r="C291" t="str">
            <v>Sigma Chi Fraternity House</v>
          </cell>
          <cell r="D291" t="str">
            <v>Sigma Chi Fraternity House</v>
          </cell>
        </row>
        <row r="292">
          <cell r="A292" t="str">
            <v>0505</v>
          </cell>
          <cell r="B292">
            <v>505</v>
          </cell>
          <cell r="C292" t="str">
            <v>Alpha Tau Omega Fraternity</v>
          </cell>
          <cell r="D292" t="str">
            <v>Alpha Tau Omega Fraternity</v>
          </cell>
        </row>
        <row r="293">
          <cell r="A293" t="str">
            <v>0507</v>
          </cell>
          <cell r="B293">
            <v>507</v>
          </cell>
          <cell r="C293" t="str">
            <v>Sigma Alpha Epsilon Fraternity</v>
          </cell>
          <cell r="D293" t="str">
            <v>Sigma Alpha Epsilon Fraternity</v>
          </cell>
        </row>
        <row r="294">
          <cell r="A294" t="str">
            <v>0509</v>
          </cell>
          <cell r="B294">
            <v>509</v>
          </cell>
          <cell r="C294" t="str">
            <v>Biomedical Biological Sciences Research Building</v>
          </cell>
          <cell r="D294" t="str">
            <v>Biomedical Biological Sciences Research Bldg</v>
          </cell>
        </row>
        <row r="295">
          <cell r="A295" t="str">
            <v>0514</v>
          </cell>
          <cell r="B295">
            <v>514</v>
          </cell>
          <cell r="C295" t="str">
            <v>Central Utility Plant #4</v>
          </cell>
          <cell r="D295" t="str">
            <v>Central Utility Plant #4</v>
          </cell>
        </row>
        <row r="296">
          <cell r="A296" t="str">
            <v>0517</v>
          </cell>
          <cell r="B296">
            <v>517</v>
          </cell>
          <cell r="C296" t="str">
            <v>College of Medicine Learning Center</v>
          </cell>
          <cell r="D296" t="str">
            <v>College of Medicine Learning Center</v>
          </cell>
        </row>
        <row r="297">
          <cell r="A297" t="str">
            <v>0518</v>
          </cell>
          <cell r="B297">
            <v>518</v>
          </cell>
          <cell r="C297" t="str">
            <v>BBSRB Generator Building</v>
          </cell>
          <cell r="D297" t="str">
            <v>BBSRB Generator Building</v>
          </cell>
        </row>
        <row r="298">
          <cell r="A298" t="str">
            <v>0564</v>
          </cell>
          <cell r="B298">
            <v>564</v>
          </cell>
          <cell r="C298" t="str">
            <v>630 South Broadway</v>
          </cell>
          <cell r="D298" t="str">
            <v>630 South Broadway</v>
          </cell>
        </row>
        <row r="299">
          <cell r="A299" t="str">
            <v>0565</v>
          </cell>
          <cell r="B299">
            <v>565</v>
          </cell>
          <cell r="C299" t="str">
            <v>John T. Smith Hall</v>
          </cell>
          <cell r="D299" t="str">
            <v>John T. Smith Hall</v>
          </cell>
        </row>
        <row r="300">
          <cell r="A300" t="str">
            <v>0566</v>
          </cell>
          <cell r="B300">
            <v>566</v>
          </cell>
          <cell r="C300" t="str">
            <v>Dale E. Baldwin Hall</v>
          </cell>
          <cell r="D300" t="str">
            <v>Dale E. Baldwin Hall</v>
          </cell>
        </row>
        <row r="301">
          <cell r="A301" t="str">
            <v>0567</v>
          </cell>
          <cell r="B301">
            <v>567</v>
          </cell>
          <cell r="C301" t="str">
            <v>Margaret Ingels Hall</v>
          </cell>
          <cell r="D301" t="str">
            <v>Margaret Ingels Hall</v>
          </cell>
        </row>
        <row r="302">
          <cell r="A302" t="str">
            <v>0568</v>
          </cell>
          <cell r="B302">
            <v>568</v>
          </cell>
          <cell r="C302" t="str">
            <v>David P. Roselle Hall</v>
          </cell>
          <cell r="D302" t="str">
            <v>David P. Roselle Hall</v>
          </cell>
        </row>
        <row r="303">
          <cell r="A303" t="str">
            <v>0571</v>
          </cell>
          <cell r="B303">
            <v>571</v>
          </cell>
          <cell r="C303" t="str">
            <v>Parking Structure #6</v>
          </cell>
          <cell r="D303" t="str">
            <v>Parking Structure #6</v>
          </cell>
        </row>
        <row r="304">
          <cell r="A304" t="str">
            <v>0572</v>
          </cell>
          <cell r="B304">
            <v>572</v>
          </cell>
          <cell r="C304" t="str">
            <v>Parking Structure #7</v>
          </cell>
          <cell r="D304" t="str">
            <v>Parking Structure #7</v>
          </cell>
        </row>
        <row r="305">
          <cell r="A305" t="str">
            <v>0582</v>
          </cell>
          <cell r="B305">
            <v>582</v>
          </cell>
          <cell r="C305" t="str">
            <v>University Health Service</v>
          </cell>
          <cell r="D305" t="str">
            <v>University Health Service</v>
          </cell>
        </row>
        <row r="306">
          <cell r="A306" t="str">
            <v>0585</v>
          </cell>
          <cell r="B306">
            <v>585</v>
          </cell>
          <cell r="C306" t="str">
            <v>Baseball Training Pavilion</v>
          </cell>
          <cell r="D306" t="str">
            <v>Baseball Training Pavilion</v>
          </cell>
        </row>
        <row r="307">
          <cell r="A307" t="str">
            <v>0592</v>
          </cell>
          <cell r="B307">
            <v>592</v>
          </cell>
          <cell r="C307" t="str">
            <v>Storage Shed</v>
          </cell>
          <cell r="D307" t="str">
            <v>Storage Shed</v>
          </cell>
        </row>
        <row r="308">
          <cell r="A308" t="str">
            <v>0596</v>
          </cell>
          <cell r="B308">
            <v>596</v>
          </cell>
          <cell r="C308" t="str">
            <v>Lee T. Todd, Jr. Building</v>
          </cell>
          <cell r="D308" t="str">
            <v>Lee T. Todd, Jr. Building</v>
          </cell>
        </row>
        <row r="309">
          <cell r="A309" t="str">
            <v>0601</v>
          </cell>
          <cell r="B309">
            <v>601</v>
          </cell>
          <cell r="C309" t="str">
            <v>Parking Structure #8</v>
          </cell>
          <cell r="D309" t="str">
            <v>Parking Structure #8</v>
          </cell>
        </row>
        <row r="310">
          <cell r="A310" t="str">
            <v>0602</v>
          </cell>
          <cell r="B310">
            <v>602</v>
          </cell>
          <cell r="C310" t="str">
            <v>Pavilion A</v>
          </cell>
          <cell r="D310" t="str">
            <v>Pavilion A</v>
          </cell>
        </row>
        <row r="311">
          <cell r="A311" t="str">
            <v>0604</v>
          </cell>
          <cell r="B311">
            <v>604</v>
          </cell>
          <cell r="C311" t="str">
            <v>Joe Craft Center</v>
          </cell>
          <cell r="D311" t="str">
            <v>Joe Craft Center</v>
          </cell>
        </row>
        <row r="312">
          <cell r="A312" t="str">
            <v>0611</v>
          </cell>
          <cell r="B312">
            <v>611</v>
          </cell>
          <cell r="C312" t="str">
            <v>Medical Office Building (Samaritan)</v>
          </cell>
          <cell r="D312" t="str">
            <v>Medical Office Building (Samaritan)</v>
          </cell>
        </row>
        <row r="313">
          <cell r="A313" t="str">
            <v>0612</v>
          </cell>
          <cell r="B313">
            <v>612</v>
          </cell>
          <cell r="C313" t="str">
            <v>Samaritan Chiller Building</v>
          </cell>
          <cell r="D313" t="str">
            <v>Samaritan Chiller Building</v>
          </cell>
        </row>
        <row r="314">
          <cell r="A314" t="str">
            <v>0613</v>
          </cell>
          <cell r="B314">
            <v>613</v>
          </cell>
          <cell r="C314" t="str">
            <v>Samaritan Parking Structure</v>
          </cell>
          <cell r="D314" t="str">
            <v>Samaritan Parking Structure</v>
          </cell>
        </row>
        <row r="315">
          <cell r="A315" t="str">
            <v>0616</v>
          </cell>
          <cell r="B315">
            <v>616</v>
          </cell>
          <cell r="C315" t="str">
            <v>Seaton Center Storage</v>
          </cell>
          <cell r="D315" t="str">
            <v>Seaton Center Storage</v>
          </cell>
        </row>
        <row r="316">
          <cell r="A316" t="str">
            <v>0618</v>
          </cell>
          <cell r="B316">
            <v>618</v>
          </cell>
          <cell r="C316" t="str">
            <v>MacAdam Student Observatory</v>
          </cell>
          <cell r="D316" t="str">
            <v>MacAdam Student Observatory</v>
          </cell>
        </row>
        <row r="317">
          <cell r="A317" t="str">
            <v>0626</v>
          </cell>
          <cell r="B317">
            <v>626</v>
          </cell>
          <cell r="C317" t="str">
            <v>1119 S. Limestone</v>
          </cell>
          <cell r="D317" t="str">
            <v>1119 S. Limestone</v>
          </cell>
        </row>
        <row r="318">
          <cell r="A318" t="str">
            <v>0630</v>
          </cell>
          <cell r="B318">
            <v>630</v>
          </cell>
          <cell r="C318" t="str">
            <v>Air Medical Crew Quarters</v>
          </cell>
          <cell r="D318" t="str">
            <v>Air Medical Crew Quarters</v>
          </cell>
        </row>
        <row r="319">
          <cell r="A319" t="str">
            <v>0633</v>
          </cell>
          <cell r="B319">
            <v>633</v>
          </cell>
          <cell r="C319" t="str">
            <v>Davis Marksbury Building</v>
          </cell>
          <cell r="D319" t="str">
            <v>Davis Marksbury Building</v>
          </cell>
        </row>
        <row r="320">
          <cell r="A320" t="str">
            <v>0644</v>
          </cell>
          <cell r="B320">
            <v>644</v>
          </cell>
          <cell r="C320" t="str">
            <v>Wildcat Coal Lodge</v>
          </cell>
          <cell r="D320" t="str">
            <v>Wildcat Coal Lodge</v>
          </cell>
        </row>
        <row r="321">
          <cell r="A321" t="str">
            <v>0651</v>
          </cell>
          <cell r="B321">
            <v>651</v>
          </cell>
          <cell r="C321" t="str">
            <v>Mandrell Hall</v>
          </cell>
          <cell r="D321" t="str">
            <v>Mandrell Hall</v>
          </cell>
        </row>
        <row r="322">
          <cell r="A322" t="str">
            <v>0652</v>
          </cell>
          <cell r="B322">
            <v>652</v>
          </cell>
          <cell r="C322" t="str">
            <v>Bosworth Hall</v>
          </cell>
          <cell r="D322" t="str">
            <v>Bosworth Hall</v>
          </cell>
        </row>
        <row r="323">
          <cell r="A323" t="str">
            <v>0653</v>
          </cell>
          <cell r="B323">
            <v>653</v>
          </cell>
          <cell r="C323" t="str">
            <v>Sanders Hall</v>
          </cell>
          <cell r="D323" t="str">
            <v>Sanders Hall</v>
          </cell>
        </row>
        <row r="324">
          <cell r="A324" t="str">
            <v>0654</v>
          </cell>
          <cell r="B324">
            <v>654</v>
          </cell>
          <cell r="C324" t="str">
            <v>Building 100</v>
          </cell>
          <cell r="D324" t="str">
            <v>Building 100</v>
          </cell>
        </row>
        <row r="325">
          <cell r="A325" t="str">
            <v>0655</v>
          </cell>
          <cell r="B325">
            <v>655</v>
          </cell>
          <cell r="C325" t="str">
            <v>Building 200</v>
          </cell>
          <cell r="D325" t="str">
            <v>Building 200</v>
          </cell>
        </row>
        <row r="326">
          <cell r="A326" t="str">
            <v>0656</v>
          </cell>
          <cell r="B326">
            <v>656</v>
          </cell>
          <cell r="C326" t="str">
            <v>Building 300</v>
          </cell>
          <cell r="D326" t="str">
            <v>Building 300</v>
          </cell>
        </row>
        <row r="327">
          <cell r="A327" t="str">
            <v>0657</v>
          </cell>
          <cell r="B327">
            <v>657</v>
          </cell>
          <cell r="C327" t="str">
            <v>Building 400</v>
          </cell>
          <cell r="D327" t="str">
            <v>Building 400</v>
          </cell>
        </row>
        <row r="328">
          <cell r="A328" t="str">
            <v>0658</v>
          </cell>
          <cell r="B328">
            <v>658</v>
          </cell>
          <cell r="C328" t="str">
            <v>Maintenance Bldg.</v>
          </cell>
          <cell r="D328" t="str">
            <v>Maintenance Bldg.</v>
          </cell>
        </row>
        <row r="329">
          <cell r="A329" t="str">
            <v>0659</v>
          </cell>
          <cell r="B329">
            <v>659</v>
          </cell>
          <cell r="C329" t="str">
            <v>Gas Building</v>
          </cell>
          <cell r="D329" t="str">
            <v>Gas Building</v>
          </cell>
        </row>
        <row r="330">
          <cell r="A330" t="str">
            <v>0660</v>
          </cell>
          <cell r="B330">
            <v>660</v>
          </cell>
          <cell r="C330" t="str">
            <v>Maxwelton Ct. Apts #1</v>
          </cell>
          <cell r="D330" t="str">
            <v>Maxwelton Ct. Apts #1</v>
          </cell>
        </row>
        <row r="331">
          <cell r="A331" t="str">
            <v>0661</v>
          </cell>
          <cell r="B331">
            <v>661</v>
          </cell>
          <cell r="C331" t="str">
            <v>Maxwelton Ct. Apts #2</v>
          </cell>
          <cell r="D331" t="str">
            <v>Maxwelton Ct. Apts #2</v>
          </cell>
        </row>
        <row r="332">
          <cell r="A332" t="str">
            <v>0662</v>
          </cell>
          <cell r="B332">
            <v>662</v>
          </cell>
          <cell r="C332" t="str">
            <v>Maxwelton Ct. Apts #3</v>
          </cell>
          <cell r="D332" t="str">
            <v>Maxwelton Ct. Apts #3</v>
          </cell>
        </row>
        <row r="333">
          <cell r="A333" t="str">
            <v>0663</v>
          </cell>
          <cell r="B333">
            <v>663</v>
          </cell>
          <cell r="C333" t="str">
            <v>Maxwelton Ct. Apts #4</v>
          </cell>
          <cell r="D333" t="str">
            <v>Maxwelton Ct. Apts #4</v>
          </cell>
        </row>
        <row r="334">
          <cell r="A334" t="str">
            <v>0664</v>
          </cell>
          <cell r="B334">
            <v>664</v>
          </cell>
          <cell r="C334" t="str">
            <v>Maxwelton Ct. Apts #5</v>
          </cell>
          <cell r="D334" t="str">
            <v>Maxwelton Ct. Apts #5</v>
          </cell>
        </row>
        <row r="335">
          <cell r="A335" t="str">
            <v>0665</v>
          </cell>
          <cell r="B335">
            <v>665</v>
          </cell>
          <cell r="C335" t="str">
            <v>Maxwelton Ct. Apts #6</v>
          </cell>
          <cell r="D335" t="str">
            <v>Maxwelton Ct. Apts #6</v>
          </cell>
        </row>
        <row r="336">
          <cell r="A336" t="str">
            <v>0666</v>
          </cell>
          <cell r="B336">
            <v>666</v>
          </cell>
          <cell r="C336" t="str">
            <v>Maxwelton Ct. Apts #7</v>
          </cell>
          <cell r="D336" t="str">
            <v>Maxwelton Ct. Apts #7</v>
          </cell>
        </row>
        <row r="337">
          <cell r="A337" t="str">
            <v>0667</v>
          </cell>
          <cell r="B337">
            <v>667</v>
          </cell>
          <cell r="C337" t="str">
            <v>Maxwelton Ct. Apts #8</v>
          </cell>
          <cell r="D337" t="str">
            <v>Maxwelton Ct. Apts #8</v>
          </cell>
        </row>
        <row r="338">
          <cell r="A338" t="str">
            <v>0668</v>
          </cell>
          <cell r="B338">
            <v>668</v>
          </cell>
          <cell r="C338" t="str">
            <v>Maxwelton Ct. Apts #9</v>
          </cell>
          <cell r="D338" t="str">
            <v>Maxwelton Ct. Apts #9</v>
          </cell>
        </row>
        <row r="339">
          <cell r="A339" t="str">
            <v>0669</v>
          </cell>
          <cell r="B339">
            <v>669</v>
          </cell>
          <cell r="C339" t="str">
            <v>Maxwelton Ct. Apts #10</v>
          </cell>
          <cell r="D339" t="str">
            <v>Maxwelton Ct. Apts #10</v>
          </cell>
        </row>
        <row r="340">
          <cell r="A340" t="str">
            <v>0670</v>
          </cell>
          <cell r="B340">
            <v>670</v>
          </cell>
          <cell r="C340" t="str">
            <v>Maxwelton Ct. Apts #11</v>
          </cell>
          <cell r="D340" t="str">
            <v>Maxwelton Ct. Apts #11</v>
          </cell>
        </row>
        <row r="341">
          <cell r="A341" t="str">
            <v>0671</v>
          </cell>
          <cell r="B341">
            <v>671</v>
          </cell>
          <cell r="C341" t="str">
            <v>Maxwelton Ct. Apts #12</v>
          </cell>
          <cell r="D341" t="str">
            <v>Maxwelton Ct. Apts #12</v>
          </cell>
        </row>
        <row r="342">
          <cell r="A342" t="str">
            <v>0672</v>
          </cell>
          <cell r="B342">
            <v>672</v>
          </cell>
          <cell r="C342" t="str">
            <v>Maxwelton Ct. Apts #13</v>
          </cell>
          <cell r="D342" t="str">
            <v>Maxwelton Ct. Apts #13</v>
          </cell>
        </row>
        <row r="343">
          <cell r="A343" t="str">
            <v>0673</v>
          </cell>
          <cell r="B343">
            <v>673</v>
          </cell>
          <cell r="C343" t="str">
            <v>Maxwelton Ct. Apts #14</v>
          </cell>
          <cell r="D343" t="str">
            <v>Maxwelton Ct. Apts #14</v>
          </cell>
        </row>
        <row r="344">
          <cell r="A344" t="str">
            <v>0674</v>
          </cell>
          <cell r="B344">
            <v>674</v>
          </cell>
          <cell r="C344" t="str">
            <v>Maxwelton Ct. Apts #15</v>
          </cell>
          <cell r="D344" t="str">
            <v>Maxwelton Ct. Apts #15</v>
          </cell>
        </row>
        <row r="345">
          <cell r="A345" t="str">
            <v>0675</v>
          </cell>
          <cell r="B345">
            <v>675</v>
          </cell>
          <cell r="C345" t="str">
            <v>Maxwelton Ct. Apts #16</v>
          </cell>
          <cell r="D345" t="str">
            <v>Maxwelton Ct. Apts #16</v>
          </cell>
        </row>
        <row r="346">
          <cell r="A346" t="str">
            <v>0676</v>
          </cell>
          <cell r="B346">
            <v>676</v>
          </cell>
          <cell r="C346" t="str">
            <v>Bill Gatton Student Center</v>
          </cell>
          <cell r="D346" t="str">
            <v>Bill Gatton Student Center</v>
          </cell>
        </row>
        <row r="347">
          <cell r="A347" t="str">
            <v>0677</v>
          </cell>
          <cell r="B347">
            <v>677</v>
          </cell>
          <cell r="C347" t="str">
            <v>University Flats</v>
          </cell>
          <cell r="D347" t="str">
            <v>University Flats</v>
          </cell>
        </row>
        <row r="348">
          <cell r="A348" t="str">
            <v>0678</v>
          </cell>
          <cell r="B348">
            <v>678</v>
          </cell>
          <cell r="C348" t="str">
            <v>Lewis Hall</v>
          </cell>
          <cell r="D348" t="str">
            <v>Lewis Hall</v>
          </cell>
        </row>
        <row r="349">
          <cell r="A349" t="str">
            <v>0679</v>
          </cell>
          <cell r="B349">
            <v>679</v>
          </cell>
          <cell r="C349" t="str">
            <v>Research Building #2</v>
          </cell>
          <cell r="D349" t="str">
            <v>Research Building #2</v>
          </cell>
        </row>
        <row r="350">
          <cell r="A350" t="str">
            <v>0682</v>
          </cell>
          <cell r="B350">
            <v>682</v>
          </cell>
          <cell r="C350" t="str">
            <v>Baseball Facility</v>
          </cell>
          <cell r="D350" t="str">
            <v>Baseball Facility</v>
          </cell>
        </row>
        <row r="351">
          <cell r="A351" t="str">
            <v>0690</v>
          </cell>
          <cell r="B351">
            <v>690</v>
          </cell>
          <cell r="C351" t="str">
            <v>441 Rose Ln</v>
          </cell>
          <cell r="D351" t="str">
            <v>441 Rose Ln</v>
          </cell>
        </row>
        <row r="352">
          <cell r="A352" t="str">
            <v>0695</v>
          </cell>
          <cell r="B352">
            <v>695</v>
          </cell>
          <cell r="C352" t="str">
            <v>Blue Lot Bus Shelter</v>
          </cell>
          <cell r="D352" t="str">
            <v>Blue Lot Bus Shelter</v>
          </cell>
        </row>
        <row r="353">
          <cell r="A353" t="str">
            <v>0698</v>
          </cell>
          <cell r="B353">
            <v>698</v>
          </cell>
          <cell r="C353" t="str">
            <v>University Inn #1</v>
          </cell>
          <cell r="D353" t="str">
            <v>University Inn #1</v>
          </cell>
        </row>
        <row r="354">
          <cell r="A354" t="str">
            <v>0699</v>
          </cell>
          <cell r="B354">
            <v>699</v>
          </cell>
          <cell r="C354" t="str">
            <v>University Inn #2</v>
          </cell>
          <cell r="D354" t="str">
            <v>University Inn #2</v>
          </cell>
        </row>
        <row r="355">
          <cell r="A355" t="str">
            <v>0702</v>
          </cell>
          <cell r="B355">
            <v>702</v>
          </cell>
          <cell r="C355" t="str">
            <v>Soccer Support Building</v>
          </cell>
          <cell r="D355" t="str">
            <v>Soccer Support Building</v>
          </cell>
        </row>
        <row r="356">
          <cell r="A356" t="str">
            <v>0703</v>
          </cell>
          <cell r="B356">
            <v>703</v>
          </cell>
          <cell r="C356" t="str">
            <v>Senior Center</v>
          </cell>
          <cell r="D356" t="str">
            <v>Senior Center</v>
          </cell>
        </row>
        <row r="357">
          <cell r="A357" t="str">
            <v>0705</v>
          </cell>
          <cell r="B357">
            <v>705</v>
          </cell>
          <cell r="C357" t="str">
            <v>131 Virginia Ave</v>
          </cell>
          <cell r="D357" t="str">
            <v>131 Virginia Ave</v>
          </cell>
        </row>
        <row r="358">
          <cell r="A358" t="str">
            <v>0706</v>
          </cell>
          <cell r="B358">
            <v>706</v>
          </cell>
          <cell r="C358" t="str">
            <v>662 Maxwelton Ct</v>
          </cell>
          <cell r="D358" t="str">
            <v>662 Maxwelton Ct</v>
          </cell>
        </row>
        <row r="359">
          <cell r="A359" t="str">
            <v>0708</v>
          </cell>
          <cell r="B359">
            <v>708</v>
          </cell>
          <cell r="C359" t="str">
            <v>Kiln Enclosure Building</v>
          </cell>
          <cell r="D359" t="str">
            <v>Kiln Enclosure Building</v>
          </cell>
        </row>
        <row r="360">
          <cell r="A360" t="str">
            <v>0709</v>
          </cell>
          <cell r="B360">
            <v>709</v>
          </cell>
          <cell r="C360" t="str">
            <v>401 S Limestone</v>
          </cell>
          <cell r="D360" t="str">
            <v>401 S Limestone</v>
          </cell>
        </row>
        <row r="361">
          <cell r="A361" t="str">
            <v>0710</v>
          </cell>
          <cell r="B361">
            <v>710</v>
          </cell>
          <cell r="C361" t="str">
            <v>130 Winslow St</v>
          </cell>
          <cell r="D361" t="str">
            <v>130 Winslow St</v>
          </cell>
        </row>
        <row r="362">
          <cell r="A362" t="str">
            <v>0711</v>
          </cell>
          <cell r="B362">
            <v>711</v>
          </cell>
          <cell r="C362" t="str">
            <v>Orange Lot Bus Shelter</v>
          </cell>
          <cell r="D362" t="str">
            <v>Orange Lot Bus Shelter</v>
          </cell>
        </row>
        <row r="363">
          <cell r="A363">
            <v>1200</v>
          </cell>
          <cell r="B363">
            <v>1200</v>
          </cell>
          <cell r="C363" t="str">
            <v>Electric Substation #1</v>
          </cell>
          <cell r="D363" t="str">
            <v>Electric Substation #1</v>
          </cell>
        </row>
        <row r="364">
          <cell r="A364">
            <v>1201</v>
          </cell>
          <cell r="B364">
            <v>1201</v>
          </cell>
          <cell r="C364" t="str">
            <v>Electric Substation #3</v>
          </cell>
          <cell r="D364" t="str">
            <v>Electric Substation #3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>
            <v>9813</v>
          </cell>
          <cell r="B368">
            <v>9813</v>
          </cell>
          <cell r="C368" t="str">
            <v>Child Development Center of the Bluegrass, Inc.</v>
          </cell>
          <cell r="D368" t="str">
            <v>Child Development Center of the Bluegrass, Inc.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9876</v>
          </cell>
          <cell r="B374" t="str">
            <v>9876</v>
          </cell>
          <cell r="C374" t="str">
            <v>Vaughan Warehouse #1</v>
          </cell>
          <cell r="D374" t="str">
            <v>Vaughan Warehouse #1</v>
          </cell>
        </row>
        <row r="375">
          <cell r="A375" t="str">
            <v>9877</v>
          </cell>
          <cell r="B375" t="str">
            <v>9877</v>
          </cell>
          <cell r="C375" t="str">
            <v>Vaughan Warehouse #2</v>
          </cell>
          <cell r="D375" t="str">
            <v>Vaughan Warehouse #2</v>
          </cell>
        </row>
        <row r="376">
          <cell r="A376" t="str">
            <v>9878</v>
          </cell>
          <cell r="B376" t="str">
            <v>9878</v>
          </cell>
          <cell r="C376" t="str">
            <v>Vaughan Warehouse #7</v>
          </cell>
          <cell r="D376" t="str">
            <v>Vaughan Warehouse #7</v>
          </cell>
        </row>
        <row r="377">
          <cell r="A377" t="str">
            <v>9879</v>
          </cell>
        </row>
        <row r="378">
          <cell r="A378" t="str">
            <v>9881</v>
          </cell>
        </row>
        <row r="379">
          <cell r="A379" t="str">
            <v>9882</v>
          </cell>
        </row>
        <row r="380">
          <cell r="A380" t="str">
            <v>9925</v>
          </cell>
        </row>
        <row r="381">
          <cell r="A381" t="str">
            <v>9983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"/>
  <sheetViews>
    <sheetView tabSelected="1" topLeftCell="A10" zoomScale="90" zoomScaleNormal="90" workbookViewId="0">
      <selection activeCell="F6" sqref="F6:F18"/>
    </sheetView>
  </sheetViews>
  <sheetFormatPr defaultColWidth="9.140625" defaultRowHeight="15" x14ac:dyDescent="0.25"/>
  <cols>
    <col min="1" max="1" width="8.7109375" style="47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69" bestFit="1" customWidth="1"/>
    <col min="6" max="6" width="13.28515625" style="69" bestFit="1" customWidth="1"/>
    <col min="7" max="7" width="20.140625" style="16" customWidth="1"/>
    <col min="8" max="8" width="24.42578125" style="16" customWidth="1"/>
    <col min="9" max="9" width="36.425781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0" t="s">
        <v>7</v>
      </c>
      <c r="B1" s="82" t="s">
        <v>75</v>
      </c>
      <c r="C1" s="82"/>
      <c r="D1" s="16">
        <v>361</v>
      </c>
      <c r="F1" s="70" t="s">
        <v>10</v>
      </c>
      <c r="G1" s="18">
        <v>43279</v>
      </c>
      <c r="J1" s="62" t="s">
        <v>33</v>
      </c>
      <c r="K1" s="62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1" t="s">
        <v>8</v>
      </c>
      <c r="B2" s="83" t="str">
        <f>VLOOKUP(B1,BuildingList!A:B,2,FALSE)</f>
        <v>Blazer Dining</v>
      </c>
      <c r="C2" s="83"/>
      <c r="F2" s="71" t="s">
        <v>12</v>
      </c>
      <c r="G2" s="22" t="s">
        <v>58</v>
      </c>
      <c r="J2" s="15">
        <f>G44-J44</f>
        <v>34</v>
      </c>
      <c r="K2" s="15">
        <f>H44-M44</f>
        <v>18</v>
      </c>
      <c r="L2" s="23"/>
      <c r="M2" s="23"/>
      <c r="N2" s="23"/>
      <c r="O2" s="24"/>
      <c r="P2" s="25"/>
    </row>
    <row r="3" spans="1:16" x14ac:dyDescent="0.25">
      <c r="C3" s="77" t="s">
        <v>97</v>
      </c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68" customFormat="1" ht="45.75" thickBot="1" x14ac:dyDescent="0.3">
      <c r="A5" s="67" t="s">
        <v>19</v>
      </c>
      <c r="B5" s="67" t="s">
        <v>14</v>
      </c>
      <c r="C5" s="63" t="s">
        <v>9</v>
      </c>
      <c r="D5" s="63" t="s">
        <v>4</v>
      </c>
      <c r="E5" s="72" t="s">
        <v>1</v>
      </c>
      <c r="F5" s="72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6" s="40" customFormat="1" ht="15" customHeight="1" thickTop="1" x14ac:dyDescent="0.25">
      <c r="A6" s="47" t="s">
        <v>76</v>
      </c>
      <c r="B6" s="47" t="s">
        <v>78</v>
      </c>
      <c r="C6" s="41" t="s">
        <v>22</v>
      </c>
      <c r="D6" s="40" t="s">
        <v>5</v>
      </c>
      <c r="E6" s="73">
        <v>410</v>
      </c>
      <c r="F6" s="73">
        <v>205</v>
      </c>
      <c r="G6" s="49" t="s">
        <v>3</v>
      </c>
      <c r="H6" s="40" t="s">
        <v>56</v>
      </c>
      <c r="I6" s="41" t="s">
        <v>79</v>
      </c>
      <c r="J6" s="54">
        <f>IF(G6="No Change","N/A",IF(G6="New Tag Required",Lookup!F:F,IF(G6="Remove Old Tag",Lookup!F:F,IF(G6="N/A","N/A",""))))</f>
        <v>0</v>
      </c>
      <c r="K6" s="55"/>
      <c r="L6" s="47"/>
      <c r="M6" s="54" t="str">
        <f>IF(H6="No Change","N/A",IF(H6="New Tag Required",Lookup!F:F,IF(H6="Remove Old Sign",Lookup!F:F,IF(H6="N/A","N/A",""))))</f>
        <v/>
      </c>
      <c r="N6" s="55"/>
      <c r="O6" s="54"/>
    </row>
    <row r="7" spans="1:16" s="40" customFormat="1" x14ac:dyDescent="0.25">
      <c r="A7" s="47" t="s">
        <v>77</v>
      </c>
      <c r="B7" s="47" t="s">
        <v>78</v>
      </c>
      <c r="C7" s="41" t="s">
        <v>50</v>
      </c>
      <c r="D7" s="40" t="s">
        <v>5</v>
      </c>
      <c r="E7" s="73" t="s">
        <v>82</v>
      </c>
      <c r="F7" s="73">
        <v>199</v>
      </c>
      <c r="G7" s="49" t="s">
        <v>3</v>
      </c>
      <c r="H7" s="40" t="s">
        <v>18</v>
      </c>
      <c r="I7" s="41" t="s">
        <v>79</v>
      </c>
      <c r="J7" s="54">
        <f>IF(G7="No Change","N/A",IF(G7="New Tag Required",Lookup!F:F,IF(G7="Remove Old Tag",Lookup!F:F,IF(G7="N/A","N/A",""))))</f>
        <v>0</v>
      </c>
      <c r="K7" s="55"/>
      <c r="L7" s="47"/>
      <c r="M7" s="54" t="str">
        <f>IF(H7="No Change","N/A",IF(H7="New Tag Required",Lookup!F:F,IF(H7="Remove Old Sign",Lookup!F:F,IF(H7="N/A","N/A",""))))</f>
        <v/>
      </c>
      <c r="N7" s="55"/>
      <c r="O7" s="54"/>
    </row>
    <row r="8" spans="1:16" s="40" customFormat="1" ht="15" customHeight="1" x14ac:dyDescent="0.25">
      <c r="A8" s="47"/>
      <c r="B8" s="47"/>
      <c r="C8" s="41"/>
      <c r="E8" s="73"/>
      <c r="F8" s="73"/>
      <c r="G8" s="49"/>
      <c r="I8" s="41"/>
      <c r="J8" s="54" t="str">
        <f>IF(G8="No Change","N/A",IF(G8="New Tag Required",Lookup!F:F,IF(G8="Remove Old Tag",Lookup!F:F,IF(G8="N/A","N/A",""))))</f>
        <v/>
      </c>
      <c r="K8" s="55"/>
      <c r="L8" s="47"/>
      <c r="M8" s="54" t="str">
        <f>IF(H8="No Change","N/A",IF(H8="New Tag Required",Lookup!F:F,IF(H8="Remove Old Sign",Lookup!F:F,IF(H8="N/A","N/A",""))))</f>
        <v/>
      </c>
      <c r="N8" s="55"/>
      <c r="O8" s="54"/>
    </row>
    <row r="9" spans="1:16" s="40" customFormat="1" x14ac:dyDescent="0.25">
      <c r="A9" s="56" t="s">
        <v>80</v>
      </c>
      <c r="B9" s="47" t="s">
        <v>83</v>
      </c>
      <c r="C9" s="41" t="s">
        <v>22</v>
      </c>
      <c r="D9" s="40" t="s">
        <v>5</v>
      </c>
      <c r="E9" s="73">
        <v>410</v>
      </c>
      <c r="F9" s="73">
        <v>214</v>
      </c>
      <c r="G9" s="49" t="s">
        <v>3</v>
      </c>
      <c r="H9" s="40" t="s">
        <v>56</v>
      </c>
      <c r="I9" s="41" t="s">
        <v>79</v>
      </c>
      <c r="J9" s="54">
        <f>IF(G9="No Change","N/A",IF(G9="New Tag Required",Lookup!F:F,IF(G9="Remove Old Tag",Lookup!F:F,IF(G9="N/A","N/A",""))))</f>
        <v>0</v>
      </c>
      <c r="K9" s="55"/>
      <c r="L9" s="57"/>
      <c r="M9" s="54" t="str">
        <f>IF(H9="No Change","N/A",IF(H9="New Tag Required",Lookup!F:F,IF(H9="Remove Old Sign",Lookup!F:F,IF(H9="N/A","N/A",""))))</f>
        <v/>
      </c>
      <c r="N9" s="55"/>
      <c r="O9" s="54"/>
    </row>
    <row r="10" spans="1:16" s="40" customFormat="1" x14ac:dyDescent="0.25">
      <c r="A10" s="56" t="s">
        <v>81</v>
      </c>
      <c r="B10" s="76" t="s">
        <v>83</v>
      </c>
      <c r="C10" s="41" t="s">
        <v>50</v>
      </c>
      <c r="D10" s="40" t="s">
        <v>5</v>
      </c>
      <c r="E10" s="73" t="s">
        <v>82</v>
      </c>
      <c r="F10" s="73">
        <v>206</v>
      </c>
      <c r="G10" s="49" t="s">
        <v>3</v>
      </c>
      <c r="H10" s="40" t="s">
        <v>18</v>
      </c>
      <c r="I10" s="41" t="s">
        <v>79</v>
      </c>
      <c r="J10" s="54">
        <f>IF(G10="No Change","N/A",IF(G10="New Tag Required",Lookup!F:F,IF(G10="Remove Old Tag",Lookup!F:F,IF(G10="N/A","N/A",""))))</f>
        <v>0</v>
      </c>
      <c r="K10" s="55"/>
      <c r="L10" s="54"/>
      <c r="M10" s="54" t="str">
        <f>IF(H10="No Change","N/A",IF(H10="New Tag Required",Lookup!F:F,IF(H10="Remove Old Sign",Lookup!F:F,IF(H10="N/A","N/A",""))))</f>
        <v/>
      </c>
      <c r="N10" s="55"/>
      <c r="O10" s="54"/>
    </row>
    <row r="11" spans="1:16" s="40" customFormat="1" x14ac:dyDescent="0.25">
      <c r="A11" s="56" t="s">
        <v>85</v>
      </c>
      <c r="B11" s="47" t="s">
        <v>83</v>
      </c>
      <c r="C11" s="41" t="s">
        <v>22</v>
      </c>
      <c r="D11" s="40" t="s">
        <v>5</v>
      </c>
      <c r="E11" s="73">
        <v>440</v>
      </c>
      <c r="F11" s="73">
        <v>216</v>
      </c>
      <c r="G11" s="49" t="s">
        <v>3</v>
      </c>
      <c r="H11" s="40" t="s">
        <v>56</v>
      </c>
      <c r="I11" s="41" t="s">
        <v>79</v>
      </c>
      <c r="J11" s="54">
        <f>IF(G11="No Change","N/A",IF(G11="New Tag Required",Lookup!F:F,IF(G11="Remove Old Tag",Lookup!F:F,IF(G11="N/A","N/A",""))))</f>
        <v>0</v>
      </c>
      <c r="K11" s="58"/>
      <c r="L11" s="41"/>
      <c r="M11" s="54" t="str">
        <f>IF(H11="No Change","N/A",IF(H11="New Tag Required",Lookup!F:F,IF(H11="Remove Old Sign",Lookup!F:F,IF(H11="N/A","N/A",""))))</f>
        <v/>
      </c>
      <c r="N11" s="58"/>
      <c r="O11" s="41"/>
    </row>
    <row r="12" spans="1:16" s="40" customFormat="1" x14ac:dyDescent="0.25">
      <c r="A12" s="56" t="s">
        <v>86</v>
      </c>
      <c r="B12" s="76" t="s">
        <v>83</v>
      </c>
      <c r="C12" s="41" t="s">
        <v>50</v>
      </c>
      <c r="D12" s="40" t="s">
        <v>5</v>
      </c>
      <c r="E12" s="73" t="s">
        <v>82</v>
      </c>
      <c r="F12" s="73">
        <v>217</v>
      </c>
      <c r="G12" s="49" t="s">
        <v>3</v>
      </c>
      <c r="H12" s="40" t="s">
        <v>18</v>
      </c>
      <c r="I12" s="41" t="s">
        <v>79</v>
      </c>
      <c r="J12" s="54">
        <f>IF(G12="No Change","N/A",IF(G12="New Tag Required",Lookup!F:F,IF(G12="Remove Old Tag",Lookup!F:F,IF(G12="N/A","N/A",""))))</f>
        <v>0</v>
      </c>
      <c r="K12" s="58"/>
      <c r="L12" s="41"/>
      <c r="M12" s="54" t="str">
        <f>IF(H12="No Change","N/A",IF(H12="New Tag Required",Lookup!F:F,IF(H12="Remove Old Sign",Lookup!F:F,IF(H12="N/A","N/A",""))))</f>
        <v/>
      </c>
      <c r="N12" s="58"/>
      <c r="O12" s="41"/>
    </row>
    <row r="13" spans="1:16" s="40" customFormat="1" x14ac:dyDescent="0.25">
      <c r="A13" s="56" t="s">
        <v>87</v>
      </c>
      <c r="B13" s="47" t="s">
        <v>83</v>
      </c>
      <c r="C13" s="41" t="s">
        <v>22</v>
      </c>
      <c r="D13" s="40" t="s">
        <v>5</v>
      </c>
      <c r="E13" s="73">
        <v>440</v>
      </c>
      <c r="F13" s="73">
        <v>217</v>
      </c>
      <c r="G13" s="49" t="s">
        <v>3</v>
      </c>
      <c r="H13" s="40" t="s">
        <v>56</v>
      </c>
      <c r="I13" s="41" t="s">
        <v>79</v>
      </c>
      <c r="J13" s="54">
        <f>IF(G13="No Change","N/A",IF(G13="New Tag Required",Lookup!F:F,IF(G13="Remove Old Tag",Lookup!F:F,IF(G13="N/A","N/A",""))))</f>
        <v>0</v>
      </c>
      <c r="K13" s="58"/>
      <c r="L13" s="41"/>
      <c r="M13" s="54" t="str">
        <f>IF(H13="No Change","N/A",IF(H13="New Tag Required",Lookup!F:F,IF(H13="Remove Old Sign",Lookup!F:F,IF(H13="N/A","N/A",""))))</f>
        <v/>
      </c>
      <c r="N13" s="58"/>
      <c r="O13" s="41"/>
    </row>
    <row r="14" spans="1:16" s="40" customFormat="1" x14ac:dyDescent="0.25">
      <c r="A14" s="56" t="s">
        <v>88</v>
      </c>
      <c r="B14" s="76" t="s">
        <v>83</v>
      </c>
      <c r="C14" s="41" t="s">
        <v>50</v>
      </c>
      <c r="D14" s="40" t="s">
        <v>5</v>
      </c>
      <c r="E14" s="73" t="s">
        <v>82</v>
      </c>
      <c r="F14" s="73">
        <v>216</v>
      </c>
      <c r="G14" s="49" t="s">
        <v>3</v>
      </c>
      <c r="H14" s="40" t="s">
        <v>18</v>
      </c>
      <c r="I14" s="41" t="s">
        <v>79</v>
      </c>
      <c r="J14" s="54">
        <f>IF(G14="No Change","N/A",IF(G14="New Tag Required",Lookup!F:F,IF(G14="Remove Old Tag",Lookup!F:F,IF(G14="N/A","N/A",""))))</f>
        <v>0</v>
      </c>
      <c r="K14" s="58"/>
      <c r="L14" s="41"/>
      <c r="M14" s="54" t="str">
        <f>IF(H14="No Change","N/A",IF(H14="New Tag Required",Lookup!F:F,IF(H14="Remove Old Sign",Lookup!F:F,IF(H14="N/A","N/A",""))))</f>
        <v/>
      </c>
      <c r="N14" s="58"/>
      <c r="O14" s="41"/>
    </row>
    <row r="15" spans="1:16" s="40" customFormat="1" x14ac:dyDescent="0.25">
      <c r="A15" s="56" t="s">
        <v>89</v>
      </c>
      <c r="B15" s="47" t="s">
        <v>83</v>
      </c>
      <c r="C15" s="41" t="s">
        <v>22</v>
      </c>
      <c r="D15" s="40" t="s">
        <v>5</v>
      </c>
      <c r="E15" s="73">
        <v>861</v>
      </c>
      <c r="F15" s="74">
        <v>426</v>
      </c>
      <c r="G15" s="49" t="s">
        <v>3</v>
      </c>
      <c r="H15" s="40" t="s">
        <v>56</v>
      </c>
      <c r="I15" s="41" t="s">
        <v>79</v>
      </c>
      <c r="J15" s="54">
        <f>IF(G15="No Change","N/A",IF(G15="New Tag Required",Lookup!F:F,IF(G15="Remove Old Tag",Lookup!F:F,IF(G15="N/A","N/A",""))))</f>
        <v>0</v>
      </c>
      <c r="K15" s="58"/>
      <c r="L15" s="41"/>
      <c r="M15" s="54" t="str">
        <f>IF(H15="No Change","N/A",IF(H15="New Tag Required",Lookup!F:F,IF(H15="Remove Old Sign",Lookup!F:F,IF(H15="N/A","N/A",""))))</f>
        <v/>
      </c>
      <c r="N15" s="58"/>
      <c r="O15" s="41"/>
    </row>
    <row r="16" spans="1:16" s="40" customFormat="1" x14ac:dyDescent="0.25">
      <c r="A16" s="56" t="s">
        <v>90</v>
      </c>
      <c r="B16" s="76" t="s">
        <v>83</v>
      </c>
      <c r="C16" s="41" t="s">
        <v>50</v>
      </c>
      <c r="D16" s="40" t="s">
        <v>5</v>
      </c>
      <c r="E16" s="73" t="s">
        <v>82</v>
      </c>
      <c r="F16" s="73">
        <v>429</v>
      </c>
      <c r="G16" s="49" t="s">
        <v>3</v>
      </c>
      <c r="H16" s="40" t="s">
        <v>18</v>
      </c>
      <c r="I16" s="41" t="s">
        <v>79</v>
      </c>
      <c r="J16" s="54">
        <f>IF(G16="No Change","N/A",IF(G16="New Tag Required",Lookup!F:F,IF(G16="Remove Old Tag",Lookup!F:F,IF(G16="N/A","N/A",""))))</f>
        <v>0</v>
      </c>
      <c r="K16" s="58"/>
      <c r="L16" s="41"/>
      <c r="M16" s="54" t="str">
        <f>IF(H16="No Change","N/A",IF(H16="New Tag Required",Lookup!F:F,IF(H16="Remove Old Sign",Lookup!F:F,IF(H16="N/A","N/A",""))))</f>
        <v/>
      </c>
      <c r="N16" s="58"/>
      <c r="O16" s="41"/>
    </row>
    <row r="17" spans="1:15" s="40" customFormat="1" x14ac:dyDescent="0.25">
      <c r="A17" s="56" t="s">
        <v>91</v>
      </c>
      <c r="B17" s="47" t="s">
        <v>83</v>
      </c>
      <c r="C17" s="41" t="s">
        <v>22</v>
      </c>
      <c r="D17" s="40" t="s">
        <v>5</v>
      </c>
      <c r="E17" s="73">
        <v>425</v>
      </c>
      <c r="F17" s="74">
        <v>184</v>
      </c>
      <c r="G17" s="49" t="s">
        <v>3</v>
      </c>
      <c r="H17" s="40" t="s">
        <v>56</v>
      </c>
      <c r="I17" s="41" t="s">
        <v>79</v>
      </c>
      <c r="J17" s="54">
        <f>IF(G17="No Change","N/A",IF(G17="New Tag Required",Lookup!F:F,IF(G17="Remove Old Tag",Lookup!F:F,IF(G17="N/A","N/A",""))))</f>
        <v>0</v>
      </c>
      <c r="K17" s="59"/>
      <c r="M17" s="54" t="str">
        <f>IF(H17="No Change","N/A",IF(H17="New Tag Required",Lookup!F:F,IF(H17="Remove Old Sign",Lookup!F:F,IF(H17="N/A","N/A",""))))</f>
        <v/>
      </c>
      <c r="N17" s="58"/>
      <c r="O17" s="41"/>
    </row>
    <row r="18" spans="1:15" s="40" customFormat="1" x14ac:dyDescent="0.25">
      <c r="A18" s="56" t="s">
        <v>92</v>
      </c>
      <c r="B18" s="76" t="s">
        <v>83</v>
      </c>
      <c r="C18" s="41" t="s">
        <v>50</v>
      </c>
      <c r="D18" s="40" t="s">
        <v>5</v>
      </c>
      <c r="E18" s="73" t="s">
        <v>82</v>
      </c>
      <c r="F18" s="73">
        <v>235</v>
      </c>
      <c r="G18" s="49" t="s">
        <v>3</v>
      </c>
      <c r="H18" s="40" t="s">
        <v>18</v>
      </c>
      <c r="I18" s="41" t="s">
        <v>79</v>
      </c>
      <c r="J18" s="54">
        <f>IF(G18="No Change","N/A",IF(G18="New Tag Required",Lookup!F:F,IF(G18="Remove Old Tag",Lookup!F:F,IF(G18="N/A","N/A",""))))</f>
        <v>0</v>
      </c>
      <c r="K18" s="59"/>
      <c r="M18" s="54" t="str">
        <f>IF(H18="No Change","N/A",IF(H18="New Tag Required",Lookup!F:F,IF(H18="Remove Old Sign",Lookup!F:F,IF(H18="N/A","N/A",""))))</f>
        <v/>
      </c>
      <c r="N18" s="58"/>
      <c r="O18" s="41"/>
    </row>
    <row r="19" spans="1:15" s="40" customFormat="1" x14ac:dyDescent="0.25">
      <c r="A19" s="56"/>
      <c r="B19" s="76"/>
      <c r="C19" s="41"/>
      <c r="E19" s="73"/>
      <c r="F19" s="73"/>
      <c r="G19" s="49"/>
      <c r="I19" s="41"/>
      <c r="J19" s="54"/>
      <c r="K19" s="59"/>
      <c r="M19" s="54"/>
      <c r="N19" s="58"/>
      <c r="O19" s="41"/>
    </row>
    <row r="20" spans="1:15" s="40" customFormat="1" x14ac:dyDescent="0.25">
      <c r="A20" s="56" t="s">
        <v>98</v>
      </c>
      <c r="B20" s="76" t="s">
        <v>84</v>
      </c>
      <c r="C20" s="41" t="s">
        <v>22</v>
      </c>
      <c r="D20" s="40" t="s">
        <v>5</v>
      </c>
      <c r="E20" s="73">
        <v>259</v>
      </c>
      <c r="F20" s="73">
        <v>135</v>
      </c>
      <c r="G20" s="49" t="s">
        <v>3</v>
      </c>
      <c r="H20" s="40" t="s">
        <v>56</v>
      </c>
      <c r="I20" s="41" t="s">
        <v>79</v>
      </c>
      <c r="J20" s="54"/>
      <c r="K20" s="59"/>
      <c r="M20" s="54"/>
      <c r="N20" s="58"/>
      <c r="O20" s="41"/>
    </row>
    <row r="21" spans="1:15" s="40" customFormat="1" x14ac:dyDescent="0.25">
      <c r="A21" s="56" t="s">
        <v>96</v>
      </c>
      <c r="B21" s="76" t="s">
        <v>84</v>
      </c>
      <c r="C21" s="41" t="s">
        <v>22</v>
      </c>
      <c r="D21" s="40" t="s">
        <v>5</v>
      </c>
      <c r="E21" s="73">
        <v>441</v>
      </c>
      <c r="F21" s="73">
        <v>216</v>
      </c>
      <c r="G21" s="49" t="s">
        <v>3</v>
      </c>
      <c r="H21" s="40" t="s">
        <v>56</v>
      </c>
      <c r="I21" s="41" t="s">
        <v>79</v>
      </c>
      <c r="J21" s="54"/>
      <c r="K21" s="59"/>
      <c r="M21" s="54"/>
      <c r="N21" s="58"/>
      <c r="O21" s="41"/>
    </row>
    <row r="22" spans="1:15" s="40" customFormat="1" x14ac:dyDescent="0.25">
      <c r="A22" s="56" t="s">
        <v>99</v>
      </c>
      <c r="B22" s="76" t="s">
        <v>84</v>
      </c>
      <c r="C22" s="41" t="s">
        <v>50</v>
      </c>
      <c r="D22" s="40" t="s">
        <v>5</v>
      </c>
      <c r="E22" s="73"/>
      <c r="F22" s="73">
        <v>136</v>
      </c>
      <c r="G22" s="49" t="s">
        <v>3</v>
      </c>
      <c r="H22" s="40" t="s">
        <v>18</v>
      </c>
      <c r="I22" s="41" t="s">
        <v>79</v>
      </c>
      <c r="J22" s="54"/>
      <c r="K22" s="59"/>
      <c r="M22" s="54"/>
      <c r="N22" s="58"/>
      <c r="O22" s="41"/>
    </row>
    <row r="23" spans="1:15" s="40" customFormat="1" x14ac:dyDescent="0.25">
      <c r="A23" s="56" t="s">
        <v>95</v>
      </c>
      <c r="B23" s="76" t="s">
        <v>84</v>
      </c>
      <c r="C23" s="41" t="s">
        <v>50</v>
      </c>
      <c r="D23" s="40" t="s">
        <v>5</v>
      </c>
      <c r="E23" s="73" t="s">
        <v>82</v>
      </c>
      <c r="F23" s="73">
        <v>219</v>
      </c>
      <c r="G23" s="49" t="s">
        <v>3</v>
      </c>
      <c r="H23" s="40" t="s">
        <v>18</v>
      </c>
      <c r="I23" s="41" t="s">
        <v>79</v>
      </c>
      <c r="J23" s="54">
        <f>IF(G23="No Change","N/A",IF(G23="New Tag Required",Lookup!F:F,IF(G23="Remove Old Tag",Lookup!F:F,IF(G23="N/A","N/A",""))))</f>
        <v>0</v>
      </c>
      <c r="K23" s="59"/>
      <c r="M23" s="54" t="str">
        <f>IF(H23="No Change","N/A",IF(H23="New Tag Required",Lookup!F:F,IF(H23="Remove Old Sign",Lookup!F:F,IF(H23="N/A","N/A",""))))</f>
        <v/>
      </c>
      <c r="N23" s="59"/>
    </row>
    <row r="24" spans="1:15" s="40" customFormat="1" x14ac:dyDescent="0.25">
      <c r="A24" s="56" t="s">
        <v>94</v>
      </c>
      <c r="B24" s="76" t="s">
        <v>84</v>
      </c>
      <c r="C24" s="41" t="s">
        <v>22</v>
      </c>
      <c r="D24" s="40" t="s">
        <v>5</v>
      </c>
      <c r="E24" s="73">
        <v>875</v>
      </c>
      <c r="F24" s="73">
        <v>220</v>
      </c>
      <c r="G24" s="49" t="s">
        <v>3</v>
      </c>
      <c r="H24" s="40" t="s">
        <v>56</v>
      </c>
      <c r="I24" s="41" t="s">
        <v>79</v>
      </c>
      <c r="J24" s="54">
        <f>IF(G24="No Change","N/A",IF(G24="New Tag Required",Lookup!F:F,IF(G24="Remove Old Tag",Lookup!F:F,IF(G24="N/A","N/A",""))))</f>
        <v>0</v>
      </c>
      <c r="K24" s="59"/>
      <c r="M24" s="54" t="str">
        <f>IF(H24="No Change","N/A",IF(H24="New Tag Required",Lookup!F:F,IF(H24="Remove Old Sign",Lookup!F:F,IF(H24="N/A","N/A",""))))</f>
        <v/>
      </c>
      <c r="N24" s="59"/>
    </row>
    <row r="25" spans="1:15" s="40" customFormat="1" x14ac:dyDescent="0.25">
      <c r="A25" s="56" t="s">
        <v>93</v>
      </c>
      <c r="B25" s="76" t="s">
        <v>84</v>
      </c>
      <c r="C25" s="41" t="s">
        <v>50</v>
      </c>
      <c r="D25" s="40" t="s">
        <v>5</v>
      </c>
      <c r="E25" s="73" t="s">
        <v>82</v>
      </c>
      <c r="F25" s="73">
        <v>647</v>
      </c>
      <c r="G25" s="49" t="s">
        <v>3</v>
      </c>
      <c r="H25" s="40" t="s">
        <v>18</v>
      </c>
      <c r="I25" s="41" t="s">
        <v>79</v>
      </c>
      <c r="J25" s="54">
        <f>IF(G25="No Change","N/A",IF(G25="New Tag Required",Lookup!F:F,IF(G25="Remove Old Tag",Lookup!F:F,IF(G25="N/A","N/A",""))))</f>
        <v>0</v>
      </c>
      <c r="K25" s="59"/>
      <c r="M25" s="54" t="str">
        <f>IF(H25="No Change","N/A",IF(H25="New Tag Required",Lookup!F:F,IF(H25="Remove Old Sign",Lookup!F:F,IF(H25="N/A","N/A",""))))</f>
        <v/>
      </c>
      <c r="N25" s="59"/>
    </row>
    <row r="26" spans="1:15" s="40" customFormat="1" x14ac:dyDescent="0.25">
      <c r="A26" s="56" t="s">
        <v>100</v>
      </c>
      <c r="B26" s="76" t="s">
        <v>84</v>
      </c>
      <c r="C26" s="41" t="s">
        <v>50</v>
      </c>
      <c r="D26" s="40" t="s">
        <v>5</v>
      </c>
      <c r="E26" s="73" t="s">
        <v>82</v>
      </c>
      <c r="F26" s="73">
        <v>133</v>
      </c>
      <c r="G26" s="49" t="s">
        <v>3</v>
      </c>
      <c r="H26" s="40" t="s">
        <v>18</v>
      </c>
      <c r="I26" s="41" t="s">
        <v>79</v>
      </c>
      <c r="J26" s="54"/>
      <c r="K26" s="59"/>
      <c r="M26" s="54"/>
      <c r="N26" s="59"/>
    </row>
    <row r="27" spans="1:15" s="40" customFormat="1" x14ac:dyDescent="0.25">
      <c r="A27" s="48">
        <v>333</v>
      </c>
      <c r="B27" s="76" t="s">
        <v>84</v>
      </c>
      <c r="C27" s="41" t="s">
        <v>22</v>
      </c>
      <c r="D27" s="40" t="s">
        <v>5</v>
      </c>
      <c r="E27" s="73">
        <v>441</v>
      </c>
      <c r="F27" s="73">
        <v>217</v>
      </c>
      <c r="G27" s="49" t="s">
        <v>3</v>
      </c>
      <c r="H27" s="40" t="s">
        <v>56</v>
      </c>
      <c r="I27" s="41" t="s">
        <v>79</v>
      </c>
      <c r="J27" s="54">
        <f>IF(G27="No Change","N/A",IF(G27="New Tag Required",Lookup!F:F,IF(G27="Remove Old Tag",Lookup!F:F,IF(G27="N/A","N/A",""))))</f>
        <v>0</v>
      </c>
      <c r="K27" s="59"/>
      <c r="M27" s="54" t="str">
        <f>IF(H27="No Change","N/A",IF(H27="New Tag Required",Lookup!F:F,IF(H27="Remove Old Sign",Lookup!F:F,IF(H27="N/A","N/A",""))))</f>
        <v/>
      </c>
      <c r="N27" s="59"/>
    </row>
    <row r="28" spans="1:15" s="40" customFormat="1" x14ac:dyDescent="0.25">
      <c r="A28" s="48">
        <v>335</v>
      </c>
      <c r="B28" s="76" t="s">
        <v>84</v>
      </c>
      <c r="C28" s="41" t="s">
        <v>50</v>
      </c>
      <c r="D28" s="40" t="s">
        <v>5</v>
      </c>
      <c r="E28" s="73" t="s">
        <v>82</v>
      </c>
      <c r="F28" s="73">
        <v>217</v>
      </c>
      <c r="G28" s="49" t="s">
        <v>3</v>
      </c>
      <c r="H28" s="40" t="s">
        <v>18</v>
      </c>
      <c r="I28" s="41" t="s">
        <v>79</v>
      </c>
      <c r="J28" s="54">
        <f>IF(G28="No Change","N/A",IF(G28="New Tag Required",Lookup!F:F,IF(G28="Remove Old Tag",Lookup!F:F,IF(G28="N/A","N/A",""))))</f>
        <v>0</v>
      </c>
      <c r="K28" s="59"/>
      <c r="M28" s="54" t="str">
        <f>IF(H28="No Change","N/A",IF(H28="New Tag Required",Lookup!F:F,IF(H28="Remove Old Sign",Lookup!F:F,IF(H28="N/A","N/A",""))))</f>
        <v/>
      </c>
      <c r="N28" s="59"/>
    </row>
    <row r="29" spans="1:15" s="40" customFormat="1" x14ac:dyDescent="0.25">
      <c r="A29" s="48">
        <v>336</v>
      </c>
      <c r="B29" s="76" t="s">
        <v>84</v>
      </c>
      <c r="C29" s="41" t="s">
        <v>50</v>
      </c>
      <c r="D29" s="40" t="s">
        <v>5</v>
      </c>
      <c r="E29" s="73" t="s">
        <v>82</v>
      </c>
      <c r="F29" s="73">
        <v>269</v>
      </c>
      <c r="G29" s="49" t="s">
        <v>3</v>
      </c>
      <c r="H29" s="40" t="s">
        <v>18</v>
      </c>
      <c r="I29" s="41" t="s">
        <v>79</v>
      </c>
      <c r="J29" s="54"/>
      <c r="K29" s="59"/>
      <c r="M29" s="54"/>
      <c r="N29" s="59"/>
    </row>
    <row r="30" spans="1:15" x14ac:dyDescent="0.25">
      <c r="A30" s="51">
        <v>345</v>
      </c>
      <c r="B30" s="76" t="s">
        <v>84</v>
      </c>
      <c r="C30" s="11" t="s">
        <v>22</v>
      </c>
      <c r="D30" s="40" t="s">
        <v>5</v>
      </c>
      <c r="E30" s="73">
        <v>441</v>
      </c>
      <c r="F30" s="73">
        <v>217</v>
      </c>
      <c r="G30" s="49" t="s">
        <v>3</v>
      </c>
      <c r="H30" s="40" t="s">
        <v>56</v>
      </c>
      <c r="I30" s="41" t="s">
        <v>79</v>
      </c>
      <c r="J30" s="10">
        <f>IF(G30="No Change","N/A",IF(G30="New Tag Required",Lookup!F:F,IF(G30="Remove Old Tag",Lookup!F:F,IF(G30="N/A","N/A",""))))</f>
        <v>0</v>
      </c>
      <c r="K30" s="31"/>
      <c r="M30" s="10" t="str">
        <f>IF(H30="No Change","N/A",IF(H30="New Tag Required",Lookup!F:F,IF(H30="Remove Old Sign",Lookup!F:F,IF(H30="N/A","N/A",""))))</f>
        <v/>
      </c>
      <c r="N30" s="31"/>
    </row>
    <row r="31" spans="1:15" x14ac:dyDescent="0.25">
      <c r="A31" s="51">
        <v>347</v>
      </c>
      <c r="B31" s="76" t="s">
        <v>84</v>
      </c>
      <c r="C31" s="11" t="s">
        <v>50</v>
      </c>
      <c r="D31" s="40" t="s">
        <v>5</v>
      </c>
      <c r="E31" s="73" t="s">
        <v>82</v>
      </c>
      <c r="F31" s="73">
        <v>217</v>
      </c>
      <c r="G31" s="49" t="s">
        <v>3</v>
      </c>
      <c r="H31" s="40" t="s">
        <v>18</v>
      </c>
      <c r="I31" s="41" t="s">
        <v>79</v>
      </c>
      <c r="J31" s="10">
        <f>IF(G31="No Change","N/A",IF(G31="New Tag Required",Lookup!F:F,IF(G31="Remove Old Tag",Lookup!F:F,IF(G31="N/A","N/A",""))))</f>
        <v>0</v>
      </c>
      <c r="K31" s="31"/>
      <c r="M31" s="10" t="str">
        <f>IF(H31="No Change","N/A",IF(H31="New Tag Required",Lookup!F:F,IF(H31="Remove Old Sign",Lookup!F:F,IF(H31="N/A","N/A",""))))</f>
        <v/>
      </c>
      <c r="N31" s="31"/>
    </row>
    <row r="32" spans="1:15" x14ac:dyDescent="0.25">
      <c r="A32" s="51">
        <v>350</v>
      </c>
      <c r="B32" s="76" t="s">
        <v>84</v>
      </c>
      <c r="C32" s="41" t="s">
        <v>22</v>
      </c>
      <c r="D32" s="40" t="s">
        <v>5</v>
      </c>
      <c r="E32" s="73">
        <v>296</v>
      </c>
      <c r="F32" s="73">
        <v>146</v>
      </c>
      <c r="G32" s="49" t="s">
        <v>3</v>
      </c>
      <c r="H32" s="40" t="s">
        <v>56</v>
      </c>
      <c r="I32" s="41" t="s">
        <v>79</v>
      </c>
      <c r="J32" s="10"/>
      <c r="K32" s="31"/>
      <c r="M32" s="10"/>
      <c r="N32" s="31"/>
    </row>
    <row r="33" spans="1:14" ht="16.5" customHeight="1" x14ac:dyDescent="0.25">
      <c r="A33" s="51">
        <v>351</v>
      </c>
      <c r="B33" s="76" t="s">
        <v>84</v>
      </c>
      <c r="C33" s="41" t="s">
        <v>22</v>
      </c>
      <c r="D33" s="40" t="s">
        <v>5</v>
      </c>
      <c r="E33" s="73">
        <v>240</v>
      </c>
      <c r="F33" s="73">
        <v>217</v>
      </c>
      <c r="G33" s="49" t="s">
        <v>3</v>
      </c>
      <c r="H33" s="40" t="s">
        <v>56</v>
      </c>
      <c r="I33" s="41" t="s">
        <v>79</v>
      </c>
      <c r="J33" s="10"/>
      <c r="K33" s="31"/>
      <c r="M33" s="10"/>
      <c r="N33" s="31"/>
    </row>
    <row r="34" spans="1:14" ht="16.5" customHeight="1" x14ac:dyDescent="0.25">
      <c r="A34" s="51">
        <v>352</v>
      </c>
      <c r="B34" s="76" t="s">
        <v>84</v>
      </c>
      <c r="C34" s="41" t="s">
        <v>50</v>
      </c>
      <c r="D34" s="40" t="s">
        <v>5</v>
      </c>
      <c r="E34" s="73" t="s">
        <v>82</v>
      </c>
      <c r="F34" s="73">
        <v>146</v>
      </c>
      <c r="G34" s="49" t="s">
        <v>3</v>
      </c>
      <c r="H34" s="40" t="s">
        <v>18</v>
      </c>
      <c r="I34" s="41" t="s">
        <v>79</v>
      </c>
      <c r="J34" s="10"/>
      <c r="K34" s="31"/>
      <c r="M34" s="10"/>
      <c r="N34" s="31"/>
    </row>
    <row r="35" spans="1:14" ht="16.5" customHeight="1" x14ac:dyDescent="0.25">
      <c r="A35" s="51">
        <v>353</v>
      </c>
      <c r="B35" s="76" t="s">
        <v>84</v>
      </c>
      <c r="C35" s="41" t="s">
        <v>50</v>
      </c>
      <c r="D35" s="40" t="s">
        <v>5</v>
      </c>
      <c r="E35" s="73" t="s">
        <v>82</v>
      </c>
      <c r="F35" s="73">
        <v>217</v>
      </c>
      <c r="G35" s="49" t="s">
        <v>3</v>
      </c>
      <c r="H35" s="40" t="s">
        <v>18</v>
      </c>
      <c r="I35" s="41" t="s">
        <v>79</v>
      </c>
      <c r="J35" s="10"/>
      <c r="K35" s="31"/>
      <c r="M35" s="10"/>
      <c r="N35" s="31"/>
    </row>
    <row r="36" spans="1:14" x14ac:dyDescent="0.25">
      <c r="A36" s="51">
        <v>361</v>
      </c>
      <c r="B36" s="76" t="s">
        <v>84</v>
      </c>
      <c r="C36" s="41" t="s">
        <v>22</v>
      </c>
      <c r="D36" s="40" t="s">
        <v>5</v>
      </c>
      <c r="E36" s="73">
        <v>431</v>
      </c>
      <c r="F36" s="73">
        <v>209</v>
      </c>
      <c r="G36" s="49" t="s">
        <v>3</v>
      </c>
      <c r="H36" s="40" t="s">
        <v>56</v>
      </c>
      <c r="I36" s="41" t="s">
        <v>79</v>
      </c>
      <c r="J36" s="10">
        <f>IF(G36="No Change","N/A",IF(G36="New Tag Required",Lookup!F:F,IF(G36="Remove Old Tag",Lookup!F:F,IF(G36="N/A","N/A",""))))</f>
        <v>0</v>
      </c>
      <c r="K36" s="31"/>
      <c r="M36" s="10" t="str">
        <f>IF(H36="No Change","N/A",IF(H36="New Tag Required",Lookup!F:F,IF(H36="Remove Old Sign",Lookup!F:F,IF(H36="N/A","N/A",""))))</f>
        <v/>
      </c>
      <c r="N36" s="31"/>
    </row>
    <row r="37" spans="1:14" x14ac:dyDescent="0.25">
      <c r="A37" s="51">
        <v>363</v>
      </c>
      <c r="B37" s="76" t="s">
        <v>84</v>
      </c>
      <c r="C37" s="41" t="s">
        <v>50</v>
      </c>
      <c r="D37" s="40" t="s">
        <v>5</v>
      </c>
      <c r="E37" s="73" t="s">
        <v>82</v>
      </c>
      <c r="F37" s="73">
        <v>214</v>
      </c>
      <c r="G37" s="49" t="s">
        <v>3</v>
      </c>
      <c r="H37" s="40" t="s">
        <v>18</v>
      </c>
      <c r="I37" s="41" t="s">
        <v>79</v>
      </c>
      <c r="J37" s="10"/>
      <c r="K37" s="31"/>
      <c r="M37" s="10"/>
      <c r="N37" s="31"/>
    </row>
    <row r="38" spans="1:14" x14ac:dyDescent="0.25">
      <c r="A38" s="51">
        <v>365</v>
      </c>
      <c r="B38" s="76" t="s">
        <v>84</v>
      </c>
      <c r="C38" s="41" t="s">
        <v>22</v>
      </c>
      <c r="D38" s="40" t="s">
        <v>5</v>
      </c>
      <c r="E38" s="73">
        <v>437</v>
      </c>
      <c r="F38" s="73">
        <v>217</v>
      </c>
      <c r="G38" s="49" t="s">
        <v>3</v>
      </c>
      <c r="H38" s="40" t="s">
        <v>56</v>
      </c>
      <c r="I38" s="41" t="s">
        <v>79</v>
      </c>
      <c r="J38" s="10"/>
      <c r="K38" s="31"/>
      <c r="M38" s="10"/>
      <c r="N38" s="31"/>
    </row>
    <row r="39" spans="1:14" x14ac:dyDescent="0.25">
      <c r="A39" s="51">
        <v>367</v>
      </c>
      <c r="B39" s="76" t="s">
        <v>84</v>
      </c>
      <c r="C39" s="41" t="s">
        <v>50</v>
      </c>
      <c r="D39" s="40" t="s">
        <v>5</v>
      </c>
      <c r="E39" s="73" t="s">
        <v>82</v>
      </c>
      <c r="F39" s="73">
        <v>213</v>
      </c>
      <c r="G39" s="49" t="s">
        <v>3</v>
      </c>
      <c r="H39" s="40" t="s">
        <v>18</v>
      </c>
      <c r="I39" s="41" t="s">
        <v>79</v>
      </c>
      <c r="J39" s="10"/>
      <c r="K39" s="31"/>
      <c r="M39" s="10"/>
      <c r="N39" s="31"/>
    </row>
    <row r="40" spans="1:14" x14ac:dyDescent="0.25">
      <c r="A40" s="51">
        <v>372</v>
      </c>
      <c r="B40" s="76" t="s">
        <v>84</v>
      </c>
      <c r="C40" s="41" t="s">
        <v>22</v>
      </c>
      <c r="D40" s="40" t="s">
        <v>5</v>
      </c>
      <c r="E40" s="73">
        <v>273</v>
      </c>
      <c r="F40" s="73">
        <v>132</v>
      </c>
      <c r="G40" s="49" t="s">
        <v>3</v>
      </c>
      <c r="H40" s="40" t="s">
        <v>56</v>
      </c>
      <c r="I40" s="41" t="s">
        <v>79</v>
      </c>
      <c r="J40" s="10"/>
      <c r="K40" s="31"/>
      <c r="M40" s="10"/>
      <c r="N40" s="31"/>
    </row>
    <row r="41" spans="1:14" x14ac:dyDescent="0.25">
      <c r="A41" s="51">
        <v>374</v>
      </c>
      <c r="B41" s="76" t="s">
        <v>84</v>
      </c>
      <c r="C41" s="41" t="s">
        <v>50</v>
      </c>
      <c r="D41" s="40" t="s">
        <v>5</v>
      </c>
      <c r="E41" s="73" t="s">
        <v>82</v>
      </c>
      <c r="F41" s="73">
        <v>137</v>
      </c>
      <c r="G41" s="49" t="s">
        <v>3</v>
      </c>
      <c r="H41" s="40" t="s">
        <v>18</v>
      </c>
      <c r="I41" s="41" t="s">
        <v>79</v>
      </c>
      <c r="J41" s="10"/>
      <c r="K41" s="31"/>
      <c r="M41" s="10"/>
      <c r="N41" s="31"/>
    </row>
    <row r="42" spans="1:14" ht="15.75" thickBot="1" x14ac:dyDescent="0.3">
      <c r="A42" s="51"/>
      <c r="C42" s="11"/>
      <c r="G42" s="49"/>
      <c r="H42" s="40"/>
      <c r="K42" s="31"/>
      <c r="N42" s="31"/>
    </row>
    <row r="43" spans="1:14" ht="45" x14ac:dyDescent="0.25">
      <c r="A43" s="51"/>
      <c r="C43" s="11"/>
      <c r="G43" s="64" t="s">
        <v>45</v>
      </c>
      <c r="H43" s="65" t="s">
        <v>46</v>
      </c>
      <c r="J43" s="66" t="s">
        <v>40</v>
      </c>
      <c r="K43" s="10"/>
      <c r="L43" s="10"/>
      <c r="M43" s="66" t="s">
        <v>41</v>
      </c>
    </row>
    <row r="44" spans="1:14" ht="15.75" thickBot="1" x14ac:dyDescent="0.3">
      <c r="A44" s="51"/>
      <c r="C44" s="11"/>
      <c r="G44" s="14">
        <f>COUNTIF(G6:G43,"New Tag Required")</f>
        <v>34</v>
      </c>
      <c r="H44" s="13">
        <f>COUNTIF(H6:H43,"New Sign Required")</f>
        <v>18</v>
      </c>
      <c r="J44" s="12">
        <f>COUNTIF(J6:J43,"Installed")</f>
        <v>0</v>
      </c>
      <c r="K44" s="10"/>
      <c r="L44" s="10"/>
      <c r="M44" s="12">
        <f>COUNTIF(M6:M43,"Installed")</f>
        <v>0</v>
      </c>
    </row>
    <row r="45" spans="1:14" x14ac:dyDescent="0.25">
      <c r="A45" s="51"/>
      <c r="C45" s="11"/>
      <c r="G45" s="30"/>
    </row>
    <row r="46" spans="1:14" x14ac:dyDescent="0.25">
      <c r="A46" s="51"/>
      <c r="C46" s="11"/>
      <c r="G46" s="30"/>
    </row>
    <row r="47" spans="1:14" x14ac:dyDescent="0.25">
      <c r="A47" s="51"/>
      <c r="C47" s="11"/>
      <c r="G47" s="30"/>
    </row>
    <row r="48" spans="1:14" x14ac:dyDescent="0.25">
      <c r="A48" s="51"/>
      <c r="C48" s="11"/>
      <c r="G48" s="30"/>
    </row>
    <row r="49" spans="1:7" x14ac:dyDescent="0.25">
      <c r="A49" s="51"/>
      <c r="C49" s="11"/>
      <c r="G49" s="30"/>
    </row>
    <row r="50" spans="1:7" x14ac:dyDescent="0.25">
      <c r="A50" s="51"/>
      <c r="C50" s="11"/>
      <c r="G50" s="30"/>
    </row>
    <row r="51" spans="1:7" x14ac:dyDescent="0.25">
      <c r="A51" s="51"/>
      <c r="C51" s="11"/>
      <c r="G51" s="30"/>
    </row>
    <row r="52" spans="1:7" x14ac:dyDescent="0.25">
      <c r="A52" s="52"/>
      <c r="C52" s="11"/>
      <c r="F52" s="32"/>
      <c r="G52" s="30"/>
    </row>
    <row r="53" spans="1:7" x14ac:dyDescent="0.25">
      <c r="A53" s="52"/>
      <c r="C53" s="11"/>
      <c r="F53" s="32"/>
      <c r="G53" s="30"/>
    </row>
    <row r="54" spans="1:7" x14ac:dyDescent="0.25">
      <c r="A54" s="52"/>
      <c r="C54" s="11"/>
      <c r="F54" s="33"/>
      <c r="G54" s="30"/>
    </row>
    <row r="55" spans="1:7" x14ac:dyDescent="0.25">
      <c r="A55" s="51"/>
      <c r="C55" s="11"/>
      <c r="F55" s="32"/>
      <c r="G55" s="30"/>
    </row>
    <row r="56" spans="1:7" x14ac:dyDescent="0.25">
      <c r="A56" s="51"/>
      <c r="C56" s="11"/>
      <c r="F56" s="32"/>
      <c r="G56" s="30"/>
    </row>
    <row r="57" spans="1:7" x14ac:dyDescent="0.25">
      <c r="A57" s="53"/>
      <c r="C57" s="11"/>
      <c r="G57" s="30"/>
    </row>
    <row r="58" spans="1:7" x14ac:dyDescent="0.25">
      <c r="A58" s="53"/>
      <c r="C58" s="11"/>
      <c r="G58" s="30"/>
    </row>
    <row r="59" spans="1:7" x14ac:dyDescent="0.25">
      <c r="A59" s="53"/>
      <c r="C59" s="11"/>
      <c r="G59" s="30"/>
    </row>
    <row r="60" spans="1:7" x14ac:dyDescent="0.25">
      <c r="A60" s="53"/>
      <c r="C60" s="11"/>
      <c r="G60" s="30"/>
    </row>
    <row r="61" spans="1:7" x14ac:dyDescent="0.25">
      <c r="A61" s="53"/>
      <c r="C61" s="11"/>
      <c r="F61" s="75"/>
      <c r="G61" s="30"/>
    </row>
    <row r="62" spans="1:7" x14ac:dyDescent="0.25">
      <c r="A62" s="53"/>
      <c r="C62" s="11"/>
      <c r="G62" s="30"/>
    </row>
    <row r="63" spans="1:7" x14ac:dyDescent="0.25">
      <c r="A63" s="53"/>
      <c r="C63" s="11"/>
      <c r="G63" s="30"/>
    </row>
    <row r="64" spans="1:7" x14ac:dyDescent="0.25">
      <c r="A64" s="51"/>
      <c r="C64" s="11"/>
      <c r="G64" s="30"/>
    </row>
    <row r="65" spans="1:3" x14ac:dyDescent="0.25">
      <c r="A65" s="51"/>
      <c r="C65" s="11"/>
    </row>
    <row r="66" spans="1:3" x14ac:dyDescent="0.25">
      <c r="C66" s="11"/>
    </row>
    <row r="67" spans="1:3" x14ac:dyDescent="0.25">
      <c r="C67" s="11"/>
    </row>
    <row r="68" spans="1:3" x14ac:dyDescent="0.25">
      <c r="C68" s="11"/>
    </row>
    <row r="69" spans="1:3" x14ac:dyDescent="0.25">
      <c r="C69" s="11"/>
    </row>
    <row r="70" spans="1:3" x14ac:dyDescent="0.25">
      <c r="C70" s="11"/>
    </row>
    <row r="71" spans="1:3" x14ac:dyDescent="0.25">
      <c r="C71" s="11"/>
    </row>
    <row r="72" spans="1:3" x14ac:dyDescent="0.25">
      <c r="C72" s="11"/>
    </row>
    <row r="73" spans="1:3" x14ac:dyDescent="0.25">
      <c r="C73" s="11"/>
    </row>
    <row r="74" spans="1:3" x14ac:dyDescent="0.25">
      <c r="C74" s="11"/>
    </row>
    <row r="75" spans="1:3" x14ac:dyDescent="0.25">
      <c r="C75" s="11"/>
    </row>
    <row r="76" spans="1:3" x14ac:dyDescent="0.25">
      <c r="C76" s="11"/>
    </row>
    <row r="77" spans="1:3" x14ac:dyDescent="0.25">
      <c r="C77" s="11"/>
    </row>
    <row r="78" spans="1:3" x14ac:dyDescent="0.25">
      <c r="C78" s="11"/>
    </row>
    <row r="79" spans="1:3" x14ac:dyDescent="0.25">
      <c r="C79" s="11"/>
    </row>
    <row r="80" spans="1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210" spans="3:3" x14ac:dyDescent="0.25">
      <c r="C210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63">
    <cfRule type="containsText" dxfId="303" priority="388" operator="containsText" text="New Tag Required">
      <formula>NOT(ISERROR(SEARCH("New Tag Required",G49)))</formula>
    </cfRule>
  </conditionalFormatting>
  <conditionalFormatting sqref="D6 D23 D42:D109">
    <cfRule type="containsText" dxfId="302" priority="387" operator="containsText" text="Yes">
      <formula>NOT(ISERROR(SEARCH("Yes",D6)))</formula>
    </cfRule>
  </conditionalFormatting>
  <conditionalFormatting sqref="H49:H109 H210:H431">
    <cfRule type="containsText" dxfId="301" priority="375" operator="containsText" text="New Sign Required">
      <formula>NOT(ISERROR(SEARCH("New Sign Required",H49)))</formula>
    </cfRule>
  </conditionalFormatting>
  <conditionalFormatting sqref="G49:G109">
    <cfRule type="containsText" dxfId="300" priority="374" operator="containsText" text="Action Required">
      <formula>NOT(ISERROR(SEARCH("Action Required",G49)))</formula>
    </cfRule>
  </conditionalFormatting>
  <conditionalFormatting sqref="H49:H109">
    <cfRule type="containsText" dxfId="299" priority="373" operator="containsText" text="Action Required">
      <formula>NOT(ISERROR(SEARCH("Action Required",H49)))</formula>
    </cfRule>
  </conditionalFormatting>
  <conditionalFormatting sqref="G6 G45:G48">
    <cfRule type="containsText" dxfId="298" priority="315" operator="containsText" text="New Tag Required">
      <formula>NOT(ISERROR(SEARCH("New Tag Required",G6)))</formula>
    </cfRule>
  </conditionalFormatting>
  <conditionalFormatting sqref="H6 H45:H48">
    <cfRule type="containsText" dxfId="297" priority="313" operator="containsText" text="New Sign Required">
      <formula>NOT(ISERROR(SEARCH("New Sign Required",H6)))</formula>
    </cfRule>
  </conditionalFormatting>
  <conditionalFormatting sqref="G6 G45:G48">
    <cfRule type="containsText" dxfId="296" priority="312" operator="containsText" text="Action Required">
      <formula>NOT(ISERROR(SEARCH("Action Required",G6)))</formula>
    </cfRule>
  </conditionalFormatting>
  <conditionalFormatting sqref="H6 H45:H48">
    <cfRule type="containsText" dxfId="295" priority="311" operator="containsText" text="Action Required">
      <formula>NOT(ISERROR(SEARCH("Action Required",H6)))</formula>
    </cfRule>
  </conditionalFormatting>
  <conditionalFormatting sqref="G6">
    <cfRule type="containsText" dxfId="294" priority="310" operator="containsText" text="New Tag Required">
      <formula>NOT(ISERROR(SEARCH("New Tag Required",G6)))</formula>
    </cfRule>
  </conditionalFormatting>
  <conditionalFormatting sqref="D6">
    <cfRule type="containsText" dxfId="293" priority="309" operator="containsText" text="Yes">
      <formula>NOT(ISERROR(SEARCH("Yes",D6)))</formula>
    </cfRule>
  </conditionalFormatting>
  <conditionalFormatting sqref="G6">
    <cfRule type="containsText" dxfId="292" priority="308" operator="containsText" text="Action Required">
      <formula>NOT(ISERROR(SEARCH("Action Required",G6)))</formula>
    </cfRule>
  </conditionalFormatting>
  <conditionalFormatting sqref="D110:D209">
    <cfRule type="containsText" dxfId="291" priority="307" operator="containsText" text="Yes">
      <formula>NOT(ISERROR(SEARCH("Yes",D110)))</formula>
    </cfRule>
  </conditionalFormatting>
  <conditionalFormatting sqref="H110:H209">
    <cfRule type="containsText" dxfId="290" priority="306" operator="containsText" text="New Sign Required">
      <formula>NOT(ISERROR(SEARCH("New Sign Required",H110)))</formula>
    </cfRule>
  </conditionalFormatting>
  <conditionalFormatting sqref="G110:G209">
    <cfRule type="containsText" dxfId="289" priority="305" operator="containsText" text="Action Required">
      <formula>NOT(ISERROR(SEARCH("Action Required",G110)))</formula>
    </cfRule>
  </conditionalFormatting>
  <conditionalFormatting sqref="H110:H209">
    <cfRule type="containsText" dxfId="288" priority="304" operator="containsText" text="Action Required">
      <formula>NOT(ISERROR(SEARCH("Action Required",H110)))</formula>
    </cfRule>
  </conditionalFormatting>
  <conditionalFormatting sqref="D7">
    <cfRule type="containsText" dxfId="287" priority="290" operator="containsText" text="Yes">
      <formula>NOT(ISERROR(SEARCH("Yes",D7)))</formula>
    </cfRule>
  </conditionalFormatting>
  <conditionalFormatting sqref="G7">
    <cfRule type="containsText" dxfId="286" priority="289" operator="containsText" text="New Tag Required">
      <formula>NOT(ISERROR(SEARCH("New Tag Required",G7)))</formula>
    </cfRule>
  </conditionalFormatting>
  <conditionalFormatting sqref="H7">
    <cfRule type="containsText" dxfId="285" priority="288" operator="containsText" text="New Sign Required">
      <formula>NOT(ISERROR(SEARCH("New Sign Required",H7)))</formula>
    </cfRule>
  </conditionalFormatting>
  <conditionalFormatting sqref="G7">
    <cfRule type="containsText" dxfId="284" priority="287" operator="containsText" text="Action Required">
      <formula>NOT(ISERROR(SEARCH("Action Required",G7)))</formula>
    </cfRule>
  </conditionalFormatting>
  <conditionalFormatting sqref="H7">
    <cfRule type="containsText" dxfId="283" priority="286" operator="containsText" text="Action Required">
      <formula>NOT(ISERROR(SEARCH("Action Required",H7)))</formula>
    </cfRule>
  </conditionalFormatting>
  <conditionalFormatting sqref="G8">
    <cfRule type="containsText" dxfId="282" priority="285" operator="containsText" text="New Tag Required">
      <formula>NOT(ISERROR(SEARCH("New Tag Required",G8)))</formula>
    </cfRule>
  </conditionalFormatting>
  <conditionalFormatting sqref="H8">
    <cfRule type="containsText" dxfId="281" priority="284" operator="containsText" text="New Sign Required">
      <formula>NOT(ISERROR(SEARCH("New Sign Required",H8)))</formula>
    </cfRule>
  </conditionalFormatting>
  <conditionalFormatting sqref="G8">
    <cfRule type="containsText" dxfId="280" priority="283" operator="containsText" text="Action Required">
      <formula>NOT(ISERROR(SEARCH("Action Required",G8)))</formula>
    </cfRule>
  </conditionalFormatting>
  <conditionalFormatting sqref="H8">
    <cfRule type="containsText" dxfId="279" priority="282" operator="containsText" text="Action Required">
      <formula>NOT(ISERROR(SEARCH("Action Required",H8)))</formula>
    </cfRule>
  </conditionalFormatting>
  <conditionalFormatting sqref="J2:N2">
    <cfRule type="cellIs" dxfId="278" priority="281" operator="notEqual">
      <formula>0</formula>
    </cfRule>
  </conditionalFormatting>
  <conditionalFormatting sqref="J6:J41">
    <cfRule type="cellIs" dxfId="277" priority="280" operator="equal">
      <formula>0</formula>
    </cfRule>
  </conditionalFormatting>
  <conditionalFormatting sqref="M6:M41">
    <cfRule type="cellIs" dxfId="276" priority="279" operator="equal">
      <formula>0</formula>
    </cfRule>
  </conditionalFormatting>
  <conditionalFormatting sqref="J6:J41 M6:M41">
    <cfRule type="cellIs" dxfId="275" priority="276" operator="equal">
      <formula>"In Progress"</formula>
    </cfRule>
    <cfRule type="cellIs" dxfId="274" priority="277" operator="equal">
      <formula>"Log Issues"</formula>
    </cfRule>
    <cfRule type="cellIs" dxfId="273" priority="278" operator="equal">
      <formula>"N/A"</formula>
    </cfRule>
  </conditionalFormatting>
  <conditionalFormatting sqref="K10:L10 K6:K9">
    <cfRule type="expression" dxfId="272" priority="275">
      <formula>$J6="Log Issues"</formula>
    </cfRule>
  </conditionalFormatting>
  <conditionalFormatting sqref="N6:N10">
    <cfRule type="expression" dxfId="271" priority="274">
      <formula>$M6="Log Issues"</formula>
    </cfRule>
  </conditionalFormatting>
  <conditionalFormatting sqref="H1:H8 H43:H1048576">
    <cfRule type="containsText" dxfId="270" priority="268" operator="containsText" text="Remove Old Sign">
      <formula>NOT(ISERROR(SEARCH("Remove Old Sign",H1)))</formula>
    </cfRule>
    <cfRule type="containsText" dxfId="269" priority="269" operator="containsText" text="Move Sign to New Location">
      <formula>NOT(ISERROR(SEARCH("Move Sign to New Location",H1)))</formula>
    </cfRule>
  </conditionalFormatting>
  <conditionalFormatting sqref="G1:G8 G43:G1048576">
    <cfRule type="containsText" dxfId="268" priority="267" operator="containsText" text="Remove Old Tag">
      <formula>NOT(ISERROR(SEARCH("Remove Old Tag",G1)))</formula>
    </cfRule>
  </conditionalFormatting>
  <conditionalFormatting sqref="D8">
    <cfRule type="containsText" dxfId="267" priority="265" operator="containsText" text="Yes">
      <formula>NOT(ISERROR(SEARCH("Yes",D8)))</formula>
    </cfRule>
  </conditionalFormatting>
  <conditionalFormatting sqref="D9">
    <cfRule type="containsText" dxfId="266" priority="258" operator="containsText" text="Yes">
      <formula>NOT(ISERROR(SEARCH("Yes",D9)))</formula>
    </cfRule>
  </conditionalFormatting>
  <conditionalFormatting sqref="G9">
    <cfRule type="containsText" dxfId="265" priority="257" operator="containsText" text="New Tag Required">
      <formula>NOT(ISERROR(SEARCH("New Tag Required",G9)))</formula>
    </cfRule>
  </conditionalFormatting>
  <conditionalFormatting sqref="H9">
    <cfRule type="containsText" dxfId="264" priority="256" operator="containsText" text="New Sign Required">
      <formula>NOT(ISERROR(SEARCH("New Sign Required",H9)))</formula>
    </cfRule>
  </conditionalFormatting>
  <conditionalFormatting sqref="G9">
    <cfRule type="containsText" dxfId="263" priority="255" operator="containsText" text="Action Required">
      <formula>NOT(ISERROR(SEARCH("Action Required",G9)))</formula>
    </cfRule>
  </conditionalFormatting>
  <conditionalFormatting sqref="H9">
    <cfRule type="containsText" dxfId="262" priority="254" operator="containsText" text="Action Required">
      <formula>NOT(ISERROR(SEARCH("Action Required",H9)))</formula>
    </cfRule>
  </conditionalFormatting>
  <conditionalFormatting sqref="G9">
    <cfRule type="containsText" dxfId="261" priority="253" operator="containsText" text="New Tag Required">
      <formula>NOT(ISERROR(SEARCH("New Tag Required",G9)))</formula>
    </cfRule>
  </conditionalFormatting>
  <conditionalFormatting sqref="D9">
    <cfRule type="containsText" dxfId="260" priority="252" operator="containsText" text="Yes">
      <formula>NOT(ISERROR(SEARCH("Yes",D9)))</formula>
    </cfRule>
  </conditionalFormatting>
  <conditionalFormatting sqref="G9">
    <cfRule type="containsText" dxfId="259" priority="251" operator="containsText" text="Action Required">
      <formula>NOT(ISERROR(SEARCH("Action Required",G9)))</formula>
    </cfRule>
  </conditionalFormatting>
  <conditionalFormatting sqref="D10">
    <cfRule type="containsText" dxfId="258" priority="250" operator="containsText" text="Yes">
      <formula>NOT(ISERROR(SEARCH("Yes",D10)))</formula>
    </cfRule>
  </conditionalFormatting>
  <conditionalFormatting sqref="G10">
    <cfRule type="containsText" dxfId="257" priority="249" operator="containsText" text="New Tag Required">
      <formula>NOT(ISERROR(SEARCH("New Tag Required",G10)))</formula>
    </cfRule>
  </conditionalFormatting>
  <conditionalFormatting sqref="H10">
    <cfRule type="containsText" dxfId="256" priority="248" operator="containsText" text="New Sign Required">
      <formula>NOT(ISERROR(SEARCH("New Sign Required",H10)))</formula>
    </cfRule>
  </conditionalFormatting>
  <conditionalFormatting sqref="G10">
    <cfRule type="containsText" dxfId="255" priority="247" operator="containsText" text="Action Required">
      <formula>NOT(ISERROR(SEARCH("Action Required",G10)))</formula>
    </cfRule>
  </conditionalFormatting>
  <conditionalFormatting sqref="H10">
    <cfRule type="containsText" dxfId="254" priority="246" operator="containsText" text="Action Required">
      <formula>NOT(ISERROR(SEARCH("Action Required",H10)))</formula>
    </cfRule>
  </conditionalFormatting>
  <conditionalFormatting sqref="H9:H10">
    <cfRule type="containsText" dxfId="253" priority="244" operator="containsText" text="Remove Old Sign">
      <formula>NOT(ISERROR(SEARCH("Remove Old Sign",H9)))</formula>
    </cfRule>
    <cfRule type="containsText" dxfId="252" priority="245" operator="containsText" text="Move Sign to New Location">
      <formula>NOT(ISERROR(SEARCH("Move Sign to New Location",H9)))</formula>
    </cfRule>
  </conditionalFormatting>
  <conditionalFormatting sqref="G9:G10">
    <cfRule type="containsText" dxfId="251" priority="243" operator="containsText" text="Remove Old Tag">
      <formula>NOT(ISERROR(SEARCH("Remove Old Tag",G9)))</formula>
    </cfRule>
  </conditionalFormatting>
  <conditionalFormatting sqref="D11">
    <cfRule type="containsText" dxfId="250" priority="242" operator="containsText" text="Yes">
      <formula>NOT(ISERROR(SEARCH("Yes",D11)))</formula>
    </cfRule>
  </conditionalFormatting>
  <conditionalFormatting sqref="D11">
    <cfRule type="containsText" dxfId="249" priority="241" operator="containsText" text="Yes">
      <formula>NOT(ISERROR(SEARCH("Yes",D11)))</formula>
    </cfRule>
  </conditionalFormatting>
  <conditionalFormatting sqref="D12">
    <cfRule type="containsText" dxfId="248" priority="240" operator="containsText" text="Yes">
      <formula>NOT(ISERROR(SEARCH("Yes",D12)))</formula>
    </cfRule>
  </conditionalFormatting>
  <conditionalFormatting sqref="D13">
    <cfRule type="containsText" dxfId="247" priority="239" operator="containsText" text="Yes">
      <formula>NOT(ISERROR(SEARCH("Yes",D13)))</formula>
    </cfRule>
  </conditionalFormatting>
  <conditionalFormatting sqref="D13">
    <cfRule type="containsText" dxfId="246" priority="238" operator="containsText" text="Yes">
      <formula>NOT(ISERROR(SEARCH("Yes",D13)))</formula>
    </cfRule>
  </conditionalFormatting>
  <conditionalFormatting sqref="D14">
    <cfRule type="containsText" dxfId="245" priority="237" operator="containsText" text="Yes">
      <formula>NOT(ISERROR(SEARCH("Yes",D14)))</formula>
    </cfRule>
  </conditionalFormatting>
  <conditionalFormatting sqref="D15">
    <cfRule type="containsText" dxfId="244" priority="236" operator="containsText" text="Yes">
      <formula>NOT(ISERROR(SEARCH("Yes",D15)))</formula>
    </cfRule>
  </conditionalFormatting>
  <conditionalFormatting sqref="D15">
    <cfRule type="containsText" dxfId="243" priority="235" operator="containsText" text="Yes">
      <formula>NOT(ISERROR(SEARCH("Yes",D15)))</formula>
    </cfRule>
  </conditionalFormatting>
  <conditionalFormatting sqref="D16">
    <cfRule type="containsText" dxfId="242" priority="234" operator="containsText" text="Yes">
      <formula>NOT(ISERROR(SEARCH("Yes",D16)))</formula>
    </cfRule>
  </conditionalFormatting>
  <conditionalFormatting sqref="G11">
    <cfRule type="containsText" dxfId="241" priority="233" operator="containsText" text="New Tag Required">
      <formula>NOT(ISERROR(SEARCH("New Tag Required",G11)))</formula>
    </cfRule>
  </conditionalFormatting>
  <conditionalFormatting sqref="H11">
    <cfRule type="containsText" dxfId="240" priority="232" operator="containsText" text="New Sign Required">
      <formula>NOT(ISERROR(SEARCH("New Sign Required",H11)))</formula>
    </cfRule>
  </conditionalFormatting>
  <conditionalFormatting sqref="G11">
    <cfRule type="containsText" dxfId="239" priority="231" operator="containsText" text="Action Required">
      <formula>NOT(ISERROR(SEARCH("Action Required",G11)))</formula>
    </cfRule>
  </conditionalFormatting>
  <conditionalFormatting sqref="H11">
    <cfRule type="containsText" dxfId="238" priority="230" operator="containsText" text="Action Required">
      <formula>NOT(ISERROR(SEARCH("Action Required",H11)))</formula>
    </cfRule>
  </conditionalFormatting>
  <conditionalFormatting sqref="G11">
    <cfRule type="containsText" dxfId="237" priority="229" operator="containsText" text="New Tag Required">
      <formula>NOT(ISERROR(SEARCH("New Tag Required",G11)))</formula>
    </cfRule>
  </conditionalFormatting>
  <conditionalFormatting sqref="G11">
    <cfRule type="containsText" dxfId="236" priority="228" operator="containsText" text="Action Required">
      <formula>NOT(ISERROR(SEARCH("Action Required",G11)))</formula>
    </cfRule>
  </conditionalFormatting>
  <conditionalFormatting sqref="G12">
    <cfRule type="containsText" dxfId="235" priority="227" operator="containsText" text="New Tag Required">
      <formula>NOT(ISERROR(SEARCH("New Tag Required",G12)))</formula>
    </cfRule>
  </conditionalFormatting>
  <conditionalFormatting sqref="H12">
    <cfRule type="containsText" dxfId="234" priority="226" operator="containsText" text="New Sign Required">
      <formula>NOT(ISERROR(SEARCH("New Sign Required",H12)))</formula>
    </cfRule>
  </conditionalFormatting>
  <conditionalFormatting sqref="G12">
    <cfRule type="containsText" dxfId="233" priority="225" operator="containsText" text="Action Required">
      <formula>NOT(ISERROR(SEARCH("Action Required",G12)))</formula>
    </cfRule>
  </conditionalFormatting>
  <conditionalFormatting sqref="H12">
    <cfRule type="containsText" dxfId="232" priority="224" operator="containsText" text="Action Required">
      <formula>NOT(ISERROR(SEARCH("Action Required",H12)))</formula>
    </cfRule>
  </conditionalFormatting>
  <conditionalFormatting sqref="H11:H12">
    <cfRule type="containsText" dxfId="231" priority="222" operator="containsText" text="Remove Old Sign">
      <formula>NOT(ISERROR(SEARCH("Remove Old Sign",H11)))</formula>
    </cfRule>
    <cfRule type="containsText" dxfId="230" priority="223" operator="containsText" text="Move Sign to New Location">
      <formula>NOT(ISERROR(SEARCH("Move Sign to New Location",H11)))</formula>
    </cfRule>
  </conditionalFormatting>
  <conditionalFormatting sqref="G11:G12">
    <cfRule type="containsText" dxfId="229" priority="221" operator="containsText" text="Remove Old Tag">
      <formula>NOT(ISERROR(SEARCH("Remove Old Tag",G11)))</formula>
    </cfRule>
  </conditionalFormatting>
  <conditionalFormatting sqref="G13">
    <cfRule type="containsText" dxfId="228" priority="220" operator="containsText" text="New Tag Required">
      <formula>NOT(ISERROR(SEARCH("New Tag Required",G13)))</formula>
    </cfRule>
  </conditionalFormatting>
  <conditionalFormatting sqref="H13">
    <cfRule type="containsText" dxfId="227" priority="219" operator="containsText" text="New Sign Required">
      <formula>NOT(ISERROR(SEARCH("New Sign Required",H13)))</formula>
    </cfRule>
  </conditionalFormatting>
  <conditionalFormatting sqref="G13">
    <cfRule type="containsText" dxfId="226" priority="218" operator="containsText" text="Action Required">
      <formula>NOT(ISERROR(SEARCH("Action Required",G13)))</formula>
    </cfRule>
  </conditionalFormatting>
  <conditionalFormatting sqref="H13">
    <cfRule type="containsText" dxfId="225" priority="217" operator="containsText" text="Action Required">
      <formula>NOT(ISERROR(SEARCH("Action Required",H13)))</formula>
    </cfRule>
  </conditionalFormatting>
  <conditionalFormatting sqref="G13">
    <cfRule type="containsText" dxfId="224" priority="216" operator="containsText" text="New Tag Required">
      <formula>NOT(ISERROR(SEARCH("New Tag Required",G13)))</formula>
    </cfRule>
  </conditionalFormatting>
  <conditionalFormatting sqref="G13">
    <cfRule type="containsText" dxfId="223" priority="215" operator="containsText" text="Action Required">
      <formula>NOT(ISERROR(SEARCH("Action Required",G13)))</formula>
    </cfRule>
  </conditionalFormatting>
  <conditionalFormatting sqref="G14">
    <cfRule type="containsText" dxfId="222" priority="214" operator="containsText" text="New Tag Required">
      <formula>NOT(ISERROR(SEARCH("New Tag Required",G14)))</formula>
    </cfRule>
  </conditionalFormatting>
  <conditionalFormatting sqref="H14">
    <cfRule type="containsText" dxfId="221" priority="213" operator="containsText" text="New Sign Required">
      <formula>NOT(ISERROR(SEARCH("New Sign Required",H14)))</formula>
    </cfRule>
  </conditionalFormatting>
  <conditionalFormatting sqref="G14">
    <cfRule type="containsText" dxfId="220" priority="212" operator="containsText" text="Action Required">
      <formula>NOT(ISERROR(SEARCH("Action Required",G14)))</formula>
    </cfRule>
  </conditionalFormatting>
  <conditionalFormatting sqref="H14">
    <cfRule type="containsText" dxfId="219" priority="211" operator="containsText" text="Action Required">
      <formula>NOT(ISERROR(SEARCH("Action Required",H14)))</formula>
    </cfRule>
  </conditionalFormatting>
  <conditionalFormatting sqref="H13:H14">
    <cfRule type="containsText" dxfId="218" priority="209" operator="containsText" text="Remove Old Sign">
      <formula>NOT(ISERROR(SEARCH("Remove Old Sign",H13)))</formula>
    </cfRule>
    <cfRule type="containsText" dxfId="217" priority="210" operator="containsText" text="Move Sign to New Location">
      <formula>NOT(ISERROR(SEARCH("Move Sign to New Location",H13)))</formula>
    </cfRule>
  </conditionalFormatting>
  <conditionalFormatting sqref="G13:G14">
    <cfRule type="containsText" dxfId="216" priority="208" operator="containsText" text="Remove Old Tag">
      <formula>NOT(ISERROR(SEARCH("Remove Old Tag",G13)))</formula>
    </cfRule>
  </conditionalFormatting>
  <conditionalFormatting sqref="G15">
    <cfRule type="containsText" dxfId="215" priority="207" operator="containsText" text="New Tag Required">
      <formula>NOT(ISERROR(SEARCH("New Tag Required",G15)))</formula>
    </cfRule>
  </conditionalFormatting>
  <conditionalFormatting sqref="H15">
    <cfRule type="containsText" dxfId="214" priority="206" operator="containsText" text="New Sign Required">
      <formula>NOT(ISERROR(SEARCH("New Sign Required",H15)))</formula>
    </cfRule>
  </conditionalFormatting>
  <conditionalFormatting sqref="G15">
    <cfRule type="containsText" dxfId="213" priority="205" operator="containsText" text="Action Required">
      <formula>NOT(ISERROR(SEARCH("Action Required",G15)))</formula>
    </cfRule>
  </conditionalFormatting>
  <conditionalFormatting sqref="H15">
    <cfRule type="containsText" dxfId="212" priority="204" operator="containsText" text="Action Required">
      <formula>NOT(ISERROR(SEARCH("Action Required",H15)))</formula>
    </cfRule>
  </conditionalFormatting>
  <conditionalFormatting sqref="G15">
    <cfRule type="containsText" dxfId="211" priority="203" operator="containsText" text="New Tag Required">
      <formula>NOT(ISERROR(SEARCH("New Tag Required",G15)))</formula>
    </cfRule>
  </conditionalFormatting>
  <conditionalFormatting sqref="G15">
    <cfRule type="containsText" dxfId="210" priority="202" operator="containsText" text="Action Required">
      <formula>NOT(ISERROR(SEARCH("Action Required",G15)))</formula>
    </cfRule>
  </conditionalFormatting>
  <conditionalFormatting sqref="G16">
    <cfRule type="containsText" dxfId="209" priority="201" operator="containsText" text="New Tag Required">
      <formula>NOT(ISERROR(SEARCH("New Tag Required",G16)))</formula>
    </cfRule>
  </conditionalFormatting>
  <conditionalFormatting sqref="H16">
    <cfRule type="containsText" dxfId="208" priority="200" operator="containsText" text="New Sign Required">
      <formula>NOT(ISERROR(SEARCH("New Sign Required",H16)))</formula>
    </cfRule>
  </conditionalFormatting>
  <conditionalFormatting sqref="G16">
    <cfRule type="containsText" dxfId="207" priority="199" operator="containsText" text="Action Required">
      <formula>NOT(ISERROR(SEARCH("Action Required",G16)))</formula>
    </cfRule>
  </conditionalFormatting>
  <conditionalFormatting sqref="H16">
    <cfRule type="containsText" dxfId="206" priority="198" operator="containsText" text="Action Required">
      <formula>NOT(ISERROR(SEARCH("Action Required",H16)))</formula>
    </cfRule>
  </conditionalFormatting>
  <conditionalFormatting sqref="H15:H16">
    <cfRule type="containsText" dxfId="205" priority="196" operator="containsText" text="Remove Old Sign">
      <formula>NOT(ISERROR(SEARCH("Remove Old Sign",H15)))</formula>
    </cfRule>
    <cfRule type="containsText" dxfId="204" priority="197" operator="containsText" text="Move Sign to New Location">
      <formula>NOT(ISERROR(SEARCH("Move Sign to New Location",H15)))</formula>
    </cfRule>
  </conditionalFormatting>
  <conditionalFormatting sqref="G15:G16">
    <cfRule type="containsText" dxfId="203" priority="195" operator="containsText" text="Remove Old Tag">
      <formula>NOT(ISERROR(SEARCH("Remove Old Tag",G15)))</formula>
    </cfRule>
  </conditionalFormatting>
  <conditionalFormatting sqref="D17">
    <cfRule type="containsText" dxfId="202" priority="194" operator="containsText" text="Yes">
      <formula>NOT(ISERROR(SEARCH("Yes",D17)))</formula>
    </cfRule>
  </conditionalFormatting>
  <conditionalFormatting sqref="D17">
    <cfRule type="containsText" dxfId="201" priority="193" operator="containsText" text="Yes">
      <formula>NOT(ISERROR(SEARCH("Yes",D17)))</formula>
    </cfRule>
  </conditionalFormatting>
  <conditionalFormatting sqref="D18:D22">
    <cfRule type="containsText" dxfId="200" priority="192" operator="containsText" text="Yes">
      <formula>NOT(ISERROR(SEARCH("Yes",D18)))</formula>
    </cfRule>
  </conditionalFormatting>
  <conditionalFormatting sqref="G17">
    <cfRule type="containsText" dxfId="199" priority="191" operator="containsText" text="New Tag Required">
      <formula>NOT(ISERROR(SEARCH("New Tag Required",G17)))</formula>
    </cfRule>
  </conditionalFormatting>
  <conditionalFormatting sqref="H17">
    <cfRule type="containsText" dxfId="198" priority="190" operator="containsText" text="New Sign Required">
      <formula>NOT(ISERROR(SEARCH("New Sign Required",H17)))</formula>
    </cfRule>
  </conditionalFormatting>
  <conditionalFormatting sqref="G17">
    <cfRule type="containsText" dxfId="197" priority="189" operator="containsText" text="Action Required">
      <formula>NOT(ISERROR(SEARCH("Action Required",G17)))</formula>
    </cfRule>
  </conditionalFormatting>
  <conditionalFormatting sqref="H17">
    <cfRule type="containsText" dxfId="196" priority="188" operator="containsText" text="Action Required">
      <formula>NOT(ISERROR(SEARCH("Action Required",H17)))</formula>
    </cfRule>
  </conditionalFormatting>
  <conditionalFormatting sqref="G17">
    <cfRule type="containsText" dxfId="195" priority="187" operator="containsText" text="New Tag Required">
      <formula>NOT(ISERROR(SEARCH("New Tag Required",G17)))</formula>
    </cfRule>
  </conditionalFormatting>
  <conditionalFormatting sqref="G17">
    <cfRule type="containsText" dxfId="194" priority="186" operator="containsText" text="Action Required">
      <formula>NOT(ISERROR(SEARCH("Action Required",G17)))</formula>
    </cfRule>
  </conditionalFormatting>
  <conditionalFormatting sqref="G18:G19">
    <cfRule type="containsText" dxfId="193" priority="185" operator="containsText" text="New Tag Required">
      <formula>NOT(ISERROR(SEARCH("New Tag Required",G18)))</formula>
    </cfRule>
  </conditionalFormatting>
  <conditionalFormatting sqref="H18:H19">
    <cfRule type="containsText" dxfId="192" priority="184" operator="containsText" text="New Sign Required">
      <formula>NOT(ISERROR(SEARCH("New Sign Required",H18)))</formula>
    </cfRule>
  </conditionalFormatting>
  <conditionalFormatting sqref="G18:G19">
    <cfRule type="containsText" dxfId="191" priority="183" operator="containsText" text="Action Required">
      <formula>NOT(ISERROR(SEARCH("Action Required",G18)))</formula>
    </cfRule>
  </conditionalFormatting>
  <conditionalFormatting sqref="H18:H19">
    <cfRule type="containsText" dxfId="190" priority="182" operator="containsText" text="Action Required">
      <formula>NOT(ISERROR(SEARCH("Action Required",H18)))</formula>
    </cfRule>
  </conditionalFormatting>
  <conditionalFormatting sqref="H17:H19">
    <cfRule type="containsText" dxfId="189" priority="180" operator="containsText" text="Remove Old Sign">
      <formula>NOT(ISERROR(SEARCH("Remove Old Sign",H17)))</formula>
    </cfRule>
    <cfRule type="containsText" dxfId="188" priority="181" operator="containsText" text="Move Sign to New Location">
      <formula>NOT(ISERROR(SEARCH("Move Sign to New Location",H17)))</formula>
    </cfRule>
  </conditionalFormatting>
  <conditionalFormatting sqref="G17:G19">
    <cfRule type="containsText" dxfId="187" priority="179" operator="containsText" text="Remove Old Tag">
      <formula>NOT(ISERROR(SEARCH("Remove Old Tag",G17)))</formula>
    </cfRule>
  </conditionalFormatting>
  <conditionalFormatting sqref="D25">
    <cfRule type="containsText" dxfId="186" priority="178" operator="containsText" text="Yes">
      <formula>NOT(ISERROR(SEARCH("Yes",D25)))</formula>
    </cfRule>
  </conditionalFormatting>
  <conditionalFormatting sqref="D24">
    <cfRule type="containsText" dxfId="185" priority="177" operator="containsText" text="Yes">
      <formula>NOT(ISERROR(SEARCH("Yes",D24)))</formula>
    </cfRule>
  </conditionalFormatting>
  <conditionalFormatting sqref="D28">
    <cfRule type="containsText" dxfId="184" priority="176" operator="containsText" text="Yes">
      <formula>NOT(ISERROR(SEARCH("Yes",D28)))</formula>
    </cfRule>
  </conditionalFormatting>
  <conditionalFormatting sqref="D27">
    <cfRule type="containsText" dxfId="183" priority="175" operator="containsText" text="Yes">
      <formula>NOT(ISERROR(SEARCH("Yes",D27)))</formula>
    </cfRule>
  </conditionalFormatting>
  <conditionalFormatting sqref="D31">
    <cfRule type="containsText" dxfId="182" priority="174" operator="containsText" text="Yes">
      <formula>NOT(ISERROR(SEARCH("Yes",D31)))</formula>
    </cfRule>
  </conditionalFormatting>
  <conditionalFormatting sqref="D30">
    <cfRule type="containsText" dxfId="181" priority="173" operator="containsText" text="Yes">
      <formula>NOT(ISERROR(SEARCH("Yes",D30)))</formula>
    </cfRule>
  </conditionalFormatting>
  <conditionalFormatting sqref="G21">
    <cfRule type="containsText" dxfId="180" priority="172" operator="containsText" text="New Tag Required">
      <formula>NOT(ISERROR(SEARCH("New Tag Required",G21)))</formula>
    </cfRule>
  </conditionalFormatting>
  <conditionalFormatting sqref="H21">
    <cfRule type="containsText" dxfId="179" priority="171" operator="containsText" text="New Sign Required">
      <formula>NOT(ISERROR(SEARCH("New Sign Required",H21)))</formula>
    </cfRule>
  </conditionalFormatting>
  <conditionalFormatting sqref="G21">
    <cfRule type="containsText" dxfId="178" priority="170" operator="containsText" text="Action Required">
      <formula>NOT(ISERROR(SEARCH("Action Required",G21)))</formula>
    </cfRule>
  </conditionalFormatting>
  <conditionalFormatting sqref="H21">
    <cfRule type="containsText" dxfId="177" priority="169" operator="containsText" text="Action Required">
      <formula>NOT(ISERROR(SEARCH("Action Required",H21)))</formula>
    </cfRule>
  </conditionalFormatting>
  <conditionalFormatting sqref="G21">
    <cfRule type="containsText" dxfId="176" priority="168" operator="containsText" text="New Tag Required">
      <formula>NOT(ISERROR(SEARCH("New Tag Required",G21)))</formula>
    </cfRule>
  </conditionalFormatting>
  <conditionalFormatting sqref="G21">
    <cfRule type="containsText" dxfId="175" priority="167" operator="containsText" text="Action Required">
      <formula>NOT(ISERROR(SEARCH("Action Required",G21)))</formula>
    </cfRule>
  </conditionalFormatting>
  <conditionalFormatting sqref="G23">
    <cfRule type="containsText" dxfId="174" priority="166" operator="containsText" text="New Tag Required">
      <formula>NOT(ISERROR(SEARCH("New Tag Required",G23)))</formula>
    </cfRule>
  </conditionalFormatting>
  <conditionalFormatting sqref="H23">
    <cfRule type="containsText" dxfId="173" priority="165" operator="containsText" text="New Sign Required">
      <formula>NOT(ISERROR(SEARCH("New Sign Required",H23)))</formula>
    </cfRule>
  </conditionalFormatting>
  <conditionalFormatting sqref="G23">
    <cfRule type="containsText" dxfId="172" priority="164" operator="containsText" text="Action Required">
      <formula>NOT(ISERROR(SEARCH("Action Required",G23)))</formula>
    </cfRule>
  </conditionalFormatting>
  <conditionalFormatting sqref="H23">
    <cfRule type="containsText" dxfId="171" priority="163" operator="containsText" text="Action Required">
      <formula>NOT(ISERROR(SEARCH("Action Required",H23)))</formula>
    </cfRule>
  </conditionalFormatting>
  <conditionalFormatting sqref="H21 H23">
    <cfRule type="containsText" dxfId="170" priority="161" operator="containsText" text="Remove Old Sign">
      <formula>NOT(ISERROR(SEARCH("Remove Old Sign",H21)))</formula>
    </cfRule>
    <cfRule type="containsText" dxfId="169" priority="162" operator="containsText" text="Move Sign to New Location">
      <formula>NOT(ISERROR(SEARCH("Move Sign to New Location",H21)))</formula>
    </cfRule>
  </conditionalFormatting>
  <conditionalFormatting sqref="G21 G23">
    <cfRule type="containsText" dxfId="168" priority="160" operator="containsText" text="Remove Old Tag">
      <formula>NOT(ISERROR(SEARCH("Remove Old Tag",G21)))</formula>
    </cfRule>
  </conditionalFormatting>
  <conditionalFormatting sqref="G24">
    <cfRule type="containsText" dxfId="167" priority="159" operator="containsText" text="New Tag Required">
      <formula>NOT(ISERROR(SEARCH("New Tag Required",G24)))</formula>
    </cfRule>
  </conditionalFormatting>
  <conditionalFormatting sqref="H24">
    <cfRule type="containsText" dxfId="166" priority="158" operator="containsText" text="New Sign Required">
      <formula>NOT(ISERROR(SEARCH("New Sign Required",H24)))</formula>
    </cfRule>
  </conditionalFormatting>
  <conditionalFormatting sqref="G24">
    <cfRule type="containsText" dxfId="165" priority="157" operator="containsText" text="Action Required">
      <formula>NOT(ISERROR(SEARCH("Action Required",G24)))</formula>
    </cfRule>
  </conditionalFormatting>
  <conditionalFormatting sqref="H24">
    <cfRule type="containsText" dxfId="164" priority="156" operator="containsText" text="Action Required">
      <formula>NOT(ISERROR(SEARCH("Action Required",H24)))</formula>
    </cfRule>
  </conditionalFormatting>
  <conditionalFormatting sqref="G24">
    <cfRule type="containsText" dxfId="163" priority="155" operator="containsText" text="New Tag Required">
      <formula>NOT(ISERROR(SEARCH("New Tag Required",G24)))</formula>
    </cfRule>
  </conditionalFormatting>
  <conditionalFormatting sqref="G24">
    <cfRule type="containsText" dxfId="162" priority="154" operator="containsText" text="Action Required">
      <formula>NOT(ISERROR(SEARCH("Action Required",G24)))</formula>
    </cfRule>
  </conditionalFormatting>
  <conditionalFormatting sqref="G25">
    <cfRule type="containsText" dxfId="161" priority="153" operator="containsText" text="New Tag Required">
      <formula>NOT(ISERROR(SEARCH("New Tag Required",G25)))</formula>
    </cfRule>
  </conditionalFormatting>
  <conditionalFormatting sqref="H25">
    <cfRule type="containsText" dxfId="160" priority="152" operator="containsText" text="New Sign Required">
      <formula>NOT(ISERROR(SEARCH("New Sign Required",H25)))</formula>
    </cfRule>
  </conditionalFormatting>
  <conditionalFormatting sqref="G25">
    <cfRule type="containsText" dxfId="159" priority="151" operator="containsText" text="Action Required">
      <formula>NOT(ISERROR(SEARCH("Action Required",G25)))</formula>
    </cfRule>
  </conditionalFormatting>
  <conditionalFormatting sqref="H25">
    <cfRule type="containsText" dxfId="158" priority="150" operator="containsText" text="Action Required">
      <formula>NOT(ISERROR(SEARCH("Action Required",H25)))</formula>
    </cfRule>
  </conditionalFormatting>
  <conditionalFormatting sqref="H24:H25">
    <cfRule type="containsText" dxfId="157" priority="148" operator="containsText" text="Remove Old Sign">
      <formula>NOT(ISERROR(SEARCH("Remove Old Sign",H24)))</formula>
    </cfRule>
    <cfRule type="containsText" dxfId="156" priority="149" operator="containsText" text="Move Sign to New Location">
      <formula>NOT(ISERROR(SEARCH("Move Sign to New Location",H24)))</formula>
    </cfRule>
  </conditionalFormatting>
  <conditionalFormatting sqref="G24:G25">
    <cfRule type="containsText" dxfId="155" priority="147" operator="containsText" text="Remove Old Tag">
      <formula>NOT(ISERROR(SEARCH("Remove Old Tag",G24)))</formula>
    </cfRule>
  </conditionalFormatting>
  <conditionalFormatting sqref="G27">
    <cfRule type="containsText" dxfId="154" priority="146" operator="containsText" text="New Tag Required">
      <formula>NOT(ISERROR(SEARCH("New Tag Required",G27)))</formula>
    </cfRule>
  </conditionalFormatting>
  <conditionalFormatting sqref="H27">
    <cfRule type="containsText" dxfId="153" priority="145" operator="containsText" text="New Sign Required">
      <formula>NOT(ISERROR(SEARCH("New Sign Required",H27)))</formula>
    </cfRule>
  </conditionalFormatting>
  <conditionalFormatting sqref="G27">
    <cfRule type="containsText" dxfId="152" priority="144" operator="containsText" text="Action Required">
      <formula>NOT(ISERROR(SEARCH("Action Required",G27)))</formula>
    </cfRule>
  </conditionalFormatting>
  <conditionalFormatting sqref="H27">
    <cfRule type="containsText" dxfId="151" priority="143" operator="containsText" text="Action Required">
      <formula>NOT(ISERROR(SEARCH("Action Required",H27)))</formula>
    </cfRule>
  </conditionalFormatting>
  <conditionalFormatting sqref="G27">
    <cfRule type="containsText" dxfId="150" priority="142" operator="containsText" text="New Tag Required">
      <formula>NOT(ISERROR(SEARCH("New Tag Required",G27)))</formula>
    </cfRule>
  </conditionalFormatting>
  <conditionalFormatting sqref="G27">
    <cfRule type="containsText" dxfId="149" priority="141" operator="containsText" text="Action Required">
      <formula>NOT(ISERROR(SEARCH("Action Required",G27)))</formula>
    </cfRule>
  </conditionalFormatting>
  <conditionalFormatting sqref="G28:G29">
    <cfRule type="containsText" dxfId="148" priority="140" operator="containsText" text="New Tag Required">
      <formula>NOT(ISERROR(SEARCH("New Tag Required",G28)))</formula>
    </cfRule>
  </conditionalFormatting>
  <conditionalFormatting sqref="H28:H29">
    <cfRule type="containsText" dxfId="147" priority="139" operator="containsText" text="New Sign Required">
      <formula>NOT(ISERROR(SEARCH("New Sign Required",H28)))</formula>
    </cfRule>
  </conditionalFormatting>
  <conditionalFormatting sqref="G28:G29">
    <cfRule type="containsText" dxfId="146" priority="138" operator="containsText" text="Action Required">
      <formula>NOT(ISERROR(SEARCH("Action Required",G28)))</formula>
    </cfRule>
  </conditionalFormatting>
  <conditionalFormatting sqref="H28:H29">
    <cfRule type="containsText" dxfId="145" priority="137" operator="containsText" text="Action Required">
      <formula>NOT(ISERROR(SEARCH("Action Required",H28)))</formula>
    </cfRule>
  </conditionalFormatting>
  <conditionalFormatting sqref="H27:H29">
    <cfRule type="containsText" dxfId="144" priority="135" operator="containsText" text="Remove Old Sign">
      <formula>NOT(ISERROR(SEARCH("Remove Old Sign",H27)))</formula>
    </cfRule>
    <cfRule type="containsText" dxfId="143" priority="136" operator="containsText" text="Move Sign to New Location">
      <formula>NOT(ISERROR(SEARCH("Move Sign to New Location",H27)))</formula>
    </cfRule>
  </conditionalFormatting>
  <conditionalFormatting sqref="G27:G29">
    <cfRule type="containsText" dxfId="142" priority="134" operator="containsText" text="Remove Old Tag">
      <formula>NOT(ISERROR(SEARCH("Remove Old Tag",G27)))</formula>
    </cfRule>
  </conditionalFormatting>
  <conditionalFormatting sqref="G30">
    <cfRule type="containsText" dxfId="141" priority="133" operator="containsText" text="New Tag Required">
      <formula>NOT(ISERROR(SEARCH("New Tag Required",G30)))</formula>
    </cfRule>
  </conditionalFormatting>
  <conditionalFormatting sqref="H30">
    <cfRule type="containsText" dxfId="140" priority="132" operator="containsText" text="New Sign Required">
      <formula>NOT(ISERROR(SEARCH("New Sign Required",H30)))</formula>
    </cfRule>
  </conditionalFormatting>
  <conditionalFormatting sqref="G30">
    <cfRule type="containsText" dxfId="139" priority="131" operator="containsText" text="Action Required">
      <formula>NOT(ISERROR(SEARCH("Action Required",G30)))</formula>
    </cfRule>
  </conditionalFormatting>
  <conditionalFormatting sqref="H30">
    <cfRule type="containsText" dxfId="138" priority="130" operator="containsText" text="Action Required">
      <formula>NOT(ISERROR(SEARCH("Action Required",H30)))</formula>
    </cfRule>
  </conditionalFormatting>
  <conditionalFormatting sqref="G30">
    <cfRule type="containsText" dxfId="137" priority="129" operator="containsText" text="New Tag Required">
      <formula>NOT(ISERROR(SEARCH("New Tag Required",G30)))</formula>
    </cfRule>
  </conditionalFormatting>
  <conditionalFormatting sqref="G30">
    <cfRule type="containsText" dxfId="136" priority="128" operator="containsText" text="Action Required">
      <formula>NOT(ISERROR(SEARCH("Action Required",G30)))</formula>
    </cfRule>
  </conditionalFormatting>
  <conditionalFormatting sqref="G31">
    <cfRule type="containsText" dxfId="135" priority="127" operator="containsText" text="New Tag Required">
      <formula>NOT(ISERROR(SEARCH("New Tag Required",G31)))</formula>
    </cfRule>
  </conditionalFormatting>
  <conditionalFormatting sqref="H31">
    <cfRule type="containsText" dxfId="134" priority="126" operator="containsText" text="New Sign Required">
      <formula>NOT(ISERROR(SEARCH("New Sign Required",H31)))</formula>
    </cfRule>
  </conditionalFormatting>
  <conditionalFormatting sqref="G31">
    <cfRule type="containsText" dxfId="133" priority="125" operator="containsText" text="Action Required">
      <formula>NOT(ISERROR(SEARCH("Action Required",G31)))</formula>
    </cfRule>
  </conditionalFormatting>
  <conditionalFormatting sqref="H31">
    <cfRule type="containsText" dxfId="132" priority="124" operator="containsText" text="Action Required">
      <formula>NOT(ISERROR(SEARCH("Action Required",H31)))</formula>
    </cfRule>
  </conditionalFormatting>
  <conditionalFormatting sqref="H30:H31">
    <cfRule type="containsText" dxfId="131" priority="122" operator="containsText" text="Remove Old Sign">
      <formula>NOT(ISERROR(SEARCH("Remove Old Sign",H30)))</formula>
    </cfRule>
    <cfRule type="containsText" dxfId="130" priority="123" operator="containsText" text="Move Sign to New Location">
      <formula>NOT(ISERROR(SEARCH("Move Sign to New Location",H30)))</formula>
    </cfRule>
  </conditionalFormatting>
  <conditionalFormatting sqref="G30:G31">
    <cfRule type="containsText" dxfId="129" priority="121" operator="containsText" text="Remove Old Tag">
      <formula>NOT(ISERROR(SEARCH("Remove Old Tag",G30)))</formula>
    </cfRule>
  </conditionalFormatting>
  <conditionalFormatting sqref="G38">
    <cfRule type="containsText" dxfId="128" priority="90" operator="containsText" text="New Tag Required">
      <formula>NOT(ISERROR(SEARCH("New Tag Required",G38)))</formula>
    </cfRule>
  </conditionalFormatting>
  <conditionalFormatting sqref="H38">
    <cfRule type="containsText" dxfId="127" priority="89" operator="containsText" text="New Sign Required">
      <formula>NOT(ISERROR(SEARCH("New Sign Required",H38)))</formula>
    </cfRule>
  </conditionalFormatting>
  <conditionalFormatting sqref="G38">
    <cfRule type="containsText" dxfId="126" priority="88" operator="containsText" text="Action Required">
      <formula>NOT(ISERROR(SEARCH("Action Required",G38)))</formula>
    </cfRule>
  </conditionalFormatting>
  <conditionalFormatting sqref="H38">
    <cfRule type="containsText" dxfId="125" priority="87" operator="containsText" text="Action Required">
      <formula>NOT(ISERROR(SEARCH("Action Required",H38)))</formula>
    </cfRule>
  </conditionalFormatting>
  <conditionalFormatting sqref="G38">
    <cfRule type="containsText" dxfId="124" priority="86" operator="containsText" text="New Tag Required">
      <formula>NOT(ISERROR(SEARCH("New Tag Required",G38)))</formula>
    </cfRule>
  </conditionalFormatting>
  <conditionalFormatting sqref="G38">
    <cfRule type="containsText" dxfId="123" priority="85" operator="containsText" text="Action Required">
      <formula>NOT(ISERROR(SEARCH("Action Required",G38)))</formula>
    </cfRule>
  </conditionalFormatting>
  <conditionalFormatting sqref="G42">
    <cfRule type="containsText" dxfId="122" priority="114" operator="containsText" text="New Tag Required">
      <formula>NOT(ISERROR(SEARCH("New Tag Required",G42)))</formula>
    </cfRule>
  </conditionalFormatting>
  <conditionalFormatting sqref="H42">
    <cfRule type="containsText" dxfId="121" priority="113" operator="containsText" text="New Sign Required">
      <formula>NOT(ISERROR(SEARCH("New Sign Required",H42)))</formula>
    </cfRule>
  </conditionalFormatting>
  <conditionalFormatting sqref="G42">
    <cfRule type="containsText" dxfId="120" priority="112" operator="containsText" text="Action Required">
      <formula>NOT(ISERROR(SEARCH("Action Required",G42)))</formula>
    </cfRule>
  </conditionalFormatting>
  <conditionalFormatting sqref="H42">
    <cfRule type="containsText" dxfId="119" priority="111" operator="containsText" text="Action Required">
      <formula>NOT(ISERROR(SEARCH("Action Required",H42)))</formula>
    </cfRule>
  </conditionalFormatting>
  <conditionalFormatting sqref="H42">
    <cfRule type="containsText" dxfId="118" priority="109" operator="containsText" text="Remove Old Sign">
      <formula>NOT(ISERROR(SEARCH("Remove Old Sign",H42)))</formula>
    </cfRule>
    <cfRule type="containsText" dxfId="117" priority="110" operator="containsText" text="Move Sign to New Location">
      <formula>NOT(ISERROR(SEARCH("Move Sign to New Location",H42)))</formula>
    </cfRule>
  </conditionalFormatting>
  <conditionalFormatting sqref="G42">
    <cfRule type="containsText" dxfId="116" priority="108" operator="containsText" text="Remove Old Tag">
      <formula>NOT(ISERROR(SEARCH("Remove Old Tag",G42)))</formula>
    </cfRule>
  </conditionalFormatting>
  <conditionalFormatting sqref="D37">
    <cfRule type="containsText" dxfId="115" priority="107" operator="containsText" text="Yes">
      <formula>NOT(ISERROR(SEARCH("Yes",D37)))</formula>
    </cfRule>
  </conditionalFormatting>
  <conditionalFormatting sqref="D36">
    <cfRule type="containsText" dxfId="114" priority="106" operator="containsText" text="Yes">
      <formula>NOT(ISERROR(SEARCH("Yes",D36)))</formula>
    </cfRule>
  </conditionalFormatting>
  <conditionalFormatting sqref="D39">
    <cfRule type="containsText" dxfId="113" priority="105" operator="containsText" text="Yes">
      <formula>NOT(ISERROR(SEARCH("Yes",D39)))</formula>
    </cfRule>
  </conditionalFormatting>
  <conditionalFormatting sqref="D38">
    <cfRule type="containsText" dxfId="112" priority="104" operator="containsText" text="Yes">
      <formula>NOT(ISERROR(SEARCH("Yes",D38)))</formula>
    </cfRule>
  </conditionalFormatting>
  <conditionalFormatting sqref="G36">
    <cfRule type="containsText" dxfId="111" priority="103" operator="containsText" text="New Tag Required">
      <formula>NOT(ISERROR(SEARCH("New Tag Required",G36)))</formula>
    </cfRule>
  </conditionalFormatting>
  <conditionalFormatting sqref="H36">
    <cfRule type="containsText" dxfId="110" priority="102" operator="containsText" text="New Sign Required">
      <formula>NOT(ISERROR(SEARCH("New Sign Required",H36)))</formula>
    </cfRule>
  </conditionalFormatting>
  <conditionalFormatting sqref="G36">
    <cfRule type="containsText" dxfId="109" priority="101" operator="containsText" text="Action Required">
      <formula>NOT(ISERROR(SEARCH("Action Required",G36)))</formula>
    </cfRule>
  </conditionalFormatting>
  <conditionalFormatting sqref="H36">
    <cfRule type="containsText" dxfId="108" priority="100" operator="containsText" text="Action Required">
      <formula>NOT(ISERROR(SEARCH("Action Required",H36)))</formula>
    </cfRule>
  </conditionalFormatting>
  <conditionalFormatting sqref="G36">
    <cfRule type="containsText" dxfId="107" priority="99" operator="containsText" text="New Tag Required">
      <formula>NOT(ISERROR(SEARCH("New Tag Required",G36)))</formula>
    </cfRule>
  </conditionalFormatting>
  <conditionalFormatting sqref="G36">
    <cfRule type="containsText" dxfId="106" priority="98" operator="containsText" text="Action Required">
      <formula>NOT(ISERROR(SEARCH("Action Required",G36)))</formula>
    </cfRule>
  </conditionalFormatting>
  <conditionalFormatting sqref="G37">
    <cfRule type="containsText" dxfId="105" priority="97" operator="containsText" text="New Tag Required">
      <formula>NOT(ISERROR(SEARCH("New Tag Required",G37)))</formula>
    </cfRule>
  </conditionalFormatting>
  <conditionalFormatting sqref="H37">
    <cfRule type="containsText" dxfId="104" priority="96" operator="containsText" text="New Sign Required">
      <formula>NOT(ISERROR(SEARCH("New Sign Required",H37)))</formula>
    </cfRule>
  </conditionalFormatting>
  <conditionalFormatting sqref="G37">
    <cfRule type="containsText" dxfId="103" priority="95" operator="containsText" text="Action Required">
      <formula>NOT(ISERROR(SEARCH("Action Required",G37)))</formula>
    </cfRule>
  </conditionalFormatting>
  <conditionalFormatting sqref="H37">
    <cfRule type="containsText" dxfId="102" priority="94" operator="containsText" text="Action Required">
      <formula>NOT(ISERROR(SEARCH("Action Required",H37)))</formula>
    </cfRule>
  </conditionalFormatting>
  <conditionalFormatting sqref="H36:H37">
    <cfRule type="containsText" dxfId="101" priority="92" operator="containsText" text="Remove Old Sign">
      <formula>NOT(ISERROR(SEARCH("Remove Old Sign",H36)))</formula>
    </cfRule>
    <cfRule type="containsText" dxfId="100" priority="93" operator="containsText" text="Move Sign to New Location">
      <formula>NOT(ISERROR(SEARCH("Move Sign to New Location",H36)))</formula>
    </cfRule>
  </conditionalFormatting>
  <conditionalFormatting sqref="G36:G37">
    <cfRule type="containsText" dxfId="99" priority="91" operator="containsText" text="Remove Old Tag">
      <formula>NOT(ISERROR(SEARCH("Remove Old Tag",G36)))</formula>
    </cfRule>
  </conditionalFormatting>
  <conditionalFormatting sqref="G39">
    <cfRule type="containsText" dxfId="98" priority="84" operator="containsText" text="New Tag Required">
      <formula>NOT(ISERROR(SEARCH("New Tag Required",G39)))</formula>
    </cfRule>
  </conditionalFormatting>
  <conditionalFormatting sqref="H39">
    <cfRule type="containsText" dxfId="97" priority="83" operator="containsText" text="New Sign Required">
      <formula>NOT(ISERROR(SEARCH("New Sign Required",H39)))</formula>
    </cfRule>
  </conditionalFormatting>
  <conditionalFormatting sqref="G39">
    <cfRule type="containsText" dxfId="96" priority="82" operator="containsText" text="Action Required">
      <formula>NOT(ISERROR(SEARCH("Action Required",G39)))</formula>
    </cfRule>
  </conditionalFormatting>
  <conditionalFormatting sqref="H39">
    <cfRule type="containsText" dxfId="95" priority="81" operator="containsText" text="Action Required">
      <formula>NOT(ISERROR(SEARCH("Action Required",H39)))</formula>
    </cfRule>
  </conditionalFormatting>
  <conditionalFormatting sqref="H38:H39">
    <cfRule type="containsText" dxfId="94" priority="79" operator="containsText" text="Remove Old Sign">
      <formula>NOT(ISERROR(SEARCH("Remove Old Sign",H38)))</formula>
    </cfRule>
    <cfRule type="containsText" dxfId="93" priority="80" operator="containsText" text="Move Sign to New Location">
      <formula>NOT(ISERROR(SEARCH("Move Sign to New Location",H38)))</formula>
    </cfRule>
  </conditionalFormatting>
  <conditionalFormatting sqref="G38:G39">
    <cfRule type="containsText" dxfId="92" priority="78" operator="containsText" text="Remove Old Tag">
      <formula>NOT(ISERROR(SEARCH("Remove Old Tag",G38)))</formula>
    </cfRule>
  </conditionalFormatting>
  <conditionalFormatting sqref="G40">
    <cfRule type="containsText" dxfId="91" priority="75" operator="containsText" text="New Tag Required">
      <formula>NOT(ISERROR(SEARCH("New Tag Required",G40)))</formula>
    </cfRule>
  </conditionalFormatting>
  <conditionalFormatting sqref="H40">
    <cfRule type="containsText" dxfId="90" priority="74" operator="containsText" text="New Sign Required">
      <formula>NOT(ISERROR(SEARCH("New Sign Required",H40)))</formula>
    </cfRule>
  </conditionalFormatting>
  <conditionalFormatting sqref="G40">
    <cfRule type="containsText" dxfId="89" priority="73" operator="containsText" text="Action Required">
      <formula>NOT(ISERROR(SEARCH("Action Required",G40)))</formula>
    </cfRule>
  </conditionalFormatting>
  <conditionalFormatting sqref="H40">
    <cfRule type="containsText" dxfId="88" priority="72" operator="containsText" text="Action Required">
      <formula>NOT(ISERROR(SEARCH("Action Required",H40)))</formula>
    </cfRule>
  </conditionalFormatting>
  <conditionalFormatting sqref="G40">
    <cfRule type="containsText" dxfId="87" priority="71" operator="containsText" text="New Tag Required">
      <formula>NOT(ISERROR(SEARCH("New Tag Required",G40)))</formula>
    </cfRule>
  </conditionalFormatting>
  <conditionalFormatting sqref="G40">
    <cfRule type="containsText" dxfId="86" priority="70" operator="containsText" text="Action Required">
      <formula>NOT(ISERROR(SEARCH("Action Required",G40)))</formula>
    </cfRule>
  </conditionalFormatting>
  <conditionalFormatting sqref="D41">
    <cfRule type="containsText" dxfId="85" priority="77" operator="containsText" text="Yes">
      <formula>NOT(ISERROR(SEARCH("Yes",D41)))</formula>
    </cfRule>
  </conditionalFormatting>
  <conditionalFormatting sqref="D40">
    <cfRule type="containsText" dxfId="84" priority="76" operator="containsText" text="Yes">
      <formula>NOT(ISERROR(SEARCH("Yes",D40)))</formula>
    </cfRule>
  </conditionalFormatting>
  <conditionalFormatting sqref="G41">
    <cfRule type="containsText" dxfId="83" priority="69" operator="containsText" text="New Tag Required">
      <formula>NOT(ISERROR(SEARCH("New Tag Required",G41)))</formula>
    </cfRule>
  </conditionalFormatting>
  <conditionalFormatting sqref="H41">
    <cfRule type="containsText" dxfId="82" priority="68" operator="containsText" text="New Sign Required">
      <formula>NOT(ISERROR(SEARCH("New Sign Required",H41)))</formula>
    </cfRule>
  </conditionalFormatting>
  <conditionalFormatting sqref="G41">
    <cfRule type="containsText" dxfId="81" priority="67" operator="containsText" text="Action Required">
      <formula>NOT(ISERROR(SEARCH("Action Required",G41)))</formula>
    </cfRule>
  </conditionalFormatting>
  <conditionalFormatting sqref="H41">
    <cfRule type="containsText" dxfId="80" priority="66" operator="containsText" text="Action Required">
      <formula>NOT(ISERROR(SEARCH("Action Required",H41)))</formula>
    </cfRule>
  </conditionalFormatting>
  <conditionalFormatting sqref="H40:H41">
    <cfRule type="containsText" dxfId="79" priority="64" operator="containsText" text="Remove Old Sign">
      <formula>NOT(ISERROR(SEARCH("Remove Old Sign",H40)))</formula>
    </cfRule>
    <cfRule type="containsText" dxfId="78" priority="65" operator="containsText" text="Move Sign to New Location">
      <formula>NOT(ISERROR(SEARCH("Move Sign to New Location",H40)))</formula>
    </cfRule>
  </conditionalFormatting>
  <conditionalFormatting sqref="G40:G41">
    <cfRule type="containsText" dxfId="77" priority="63" operator="containsText" text="Remove Old Tag">
      <formula>NOT(ISERROR(SEARCH("Remove Old Tag",G40)))</formula>
    </cfRule>
  </conditionalFormatting>
  <conditionalFormatting sqref="G20">
    <cfRule type="containsText" dxfId="76" priority="62" operator="containsText" text="New Tag Required">
      <formula>NOT(ISERROR(SEARCH("New Tag Required",G20)))</formula>
    </cfRule>
  </conditionalFormatting>
  <conditionalFormatting sqref="H20">
    <cfRule type="containsText" dxfId="75" priority="61" operator="containsText" text="New Sign Required">
      <formula>NOT(ISERROR(SEARCH("New Sign Required",H20)))</formula>
    </cfRule>
  </conditionalFormatting>
  <conditionalFormatting sqref="G20">
    <cfRule type="containsText" dxfId="74" priority="60" operator="containsText" text="Action Required">
      <formula>NOT(ISERROR(SEARCH("Action Required",G20)))</formula>
    </cfRule>
  </conditionalFormatting>
  <conditionalFormatting sqref="H20">
    <cfRule type="containsText" dxfId="73" priority="59" operator="containsText" text="Action Required">
      <formula>NOT(ISERROR(SEARCH("Action Required",H20)))</formula>
    </cfRule>
  </conditionalFormatting>
  <conditionalFormatting sqref="G20">
    <cfRule type="containsText" dxfId="72" priority="58" operator="containsText" text="New Tag Required">
      <formula>NOT(ISERROR(SEARCH("New Tag Required",G20)))</formula>
    </cfRule>
  </conditionalFormatting>
  <conditionalFormatting sqref="G20">
    <cfRule type="containsText" dxfId="71" priority="57" operator="containsText" text="Action Required">
      <formula>NOT(ISERROR(SEARCH("Action Required",G20)))</formula>
    </cfRule>
  </conditionalFormatting>
  <conditionalFormatting sqref="H20">
    <cfRule type="containsText" dxfId="70" priority="55" operator="containsText" text="Remove Old Sign">
      <formula>NOT(ISERROR(SEARCH("Remove Old Sign",H20)))</formula>
    </cfRule>
    <cfRule type="containsText" dxfId="69" priority="56" operator="containsText" text="Move Sign to New Location">
      <formula>NOT(ISERROR(SEARCH("Move Sign to New Location",H20)))</formula>
    </cfRule>
  </conditionalFormatting>
  <conditionalFormatting sqref="G20">
    <cfRule type="containsText" dxfId="68" priority="54" operator="containsText" text="Remove Old Tag">
      <formula>NOT(ISERROR(SEARCH("Remove Old Tag",G20)))</formula>
    </cfRule>
  </conditionalFormatting>
  <conditionalFormatting sqref="G22">
    <cfRule type="containsText" dxfId="67" priority="53" operator="containsText" text="New Tag Required">
      <formula>NOT(ISERROR(SEARCH("New Tag Required",G22)))</formula>
    </cfRule>
  </conditionalFormatting>
  <conditionalFormatting sqref="H22">
    <cfRule type="containsText" dxfId="66" priority="52" operator="containsText" text="New Sign Required">
      <formula>NOT(ISERROR(SEARCH("New Sign Required",H22)))</formula>
    </cfRule>
  </conditionalFormatting>
  <conditionalFormatting sqref="G22">
    <cfRule type="containsText" dxfId="65" priority="51" operator="containsText" text="Action Required">
      <formula>NOT(ISERROR(SEARCH("Action Required",G22)))</formula>
    </cfRule>
  </conditionalFormatting>
  <conditionalFormatting sqref="H22">
    <cfRule type="containsText" dxfId="64" priority="50" operator="containsText" text="Action Required">
      <formula>NOT(ISERROR(SEARCH("Action Required",H22)))</formula>
    </cfRule>
  </conditionalFormatting>
  <conditionalFormatting sqref="G22">
    <cfRule type="containsText" dxfId="63" priority="49" operator="containsText" text="New Tag Required">
      <formula>NOT(ISERROR(SEARCH("New Tag Required",G22)))</formula>
    </cfRule>
  </conditionalFormatting>
  <conditionalFormatting sqref="G22">
    <cfRule type="containsText" dxfId="62" priority="48" operator="containsText" text="Action Required">
      <formula>NOT(ISERROR(SEARCH("Action Required",G22)))</formula>
    </cfRule>
  </conditionalFormatting>
  <conditionalFormatting sqref="H22">
    <cfRule type="containsText" dxfId="61" priority="46" operator="containsText" text="Remove Old Sign">
      <formula>NOT(ISERROR(SEARCH("Remove Old Sign",H22)))</formula>
    </cfRule>
    <cfRule type="containsText" dxfId="60" priority="47" operator="containsText" text="Move Sign to New Location">
      <formula>NOT(ISERROR(SEARCH("Move Sign to New Location",H22)))</formula>
    </cfRule>
  </conditionalFormatting>
  <conditionalFormatting sqref="G22">
    <cfRule type="containsText" dxfId="59" priority="45" operator="containsText" text="Remove Old Tag">
      <formula>NOT(ISERROR(SEARCH("Remove Old Tag",G22)))</formula>
    </cfRule>
  </conditionalFormatting>
  <conditionalFormatting sqref="D26">
    <cfRule type="containsText" dxfId="58" priority="44" operator="containsText" text="Yes">
      <formula>NOT(ISERROR(SEARCH("Yes",D26)))</formula>
    </cfRule>
  </conditionalFormatting>
  <conditionalFormatting sqref="G26">
    <cfRule type="containsText" dxfId="57" priority="43" operator="containsText" text="New Tag Required">
      <formula>NOT(ISERROR(SEARCH("New Tag Required",G26)))</formula>
    </cfRule>
  </conditionalFormatting>
  <conditionalFormatting sqref="H26">
    <cfRule type="containsText" dxfId="56" priority="42" operator="containsText" text="New Sign Required">
      <formula>NOT(ISERROR(SEARCH("New Sign Required",H26)))</formula>
    </cfRule>
  </conditionalFormatting>
  <conditionalFormatting sqref="G26">
    <cfRule type="containsText" dxfId="55" priority="41" operator="containsText" text="Action Required">
      <formula>NOT(ISERROR(SEARCH("Action Required",G26)))</formula>
    </cfRule>
  </conditionalFormatting>
  <conditionalFormatting sqref="H26">
    <cfRule type="containsText" dxfId="54" priority="40" operator="containsText" text="Action Required">
      <formula>NOT(ISERROR(SEARCH("Action Required",H26)))</formula>
    </cfRule>
  </conditionalFormatting>
  <conditionalFormatting sqref="H26">
    <cfRule type="containsText" dxfId="53" priority="38" operator="containsText" text="Remove Old Sign">
      <formula>NOT(ISERROR(SEARCH("Remove Old Sign",H26)))</formula>
    </cfRule>
    <cfRule type="containsText" dxfId="52" priority="39" operator="containsText" text="Move Sign to New Location">
      <formula>NOT(ISERROR(SEARCH("Move Sign to New Location",H26)))</formula>
    </cfRule>
  </conditionalFormatting>
  <conditionalFormatting sqref="G26">
    <cfRule type="containsText" dxfId="51" priority="37" operator="containsText" text="Remove Old Tag">
      <formula>NOT(ISERROR(SEARCH("Remove Old Tag",G26)))</formula>
    </cfRule>
  </conditionalFormatting>
  <conditionalFormatting sqref="D29">
    <cfRule type="containsText" dxfId="50" priority="36" operator="containsText" text="Yes">
      <formula>NOT(ISERROR(SEARCH("Yes",D29)))</formula>
    </cfRule>
  </conditionalFormatting>
  <conditionalFormatting sqref="D32">
    <cfRule type="containsText" dxfId="49" priority="35" operator="containsText" text="Yes">
      <formula>NOT(ISERROR(SEARCH("Yes",D32)))</formula>
    </cfRule>
  </conditionalFormatting>
  <conditionalFormatting sqref="D35">
    <cfRule type="containsText" dxfId="48" priority="34" operator="containsText" text="Yes">
      <formula>NOT(ISERROR(SEARCH("Yes",D35)))</formula>
    </cfRule>
  </conditionalFormatting>
  <conditionalFormatting sqref="D34">
    <cfRule type="containsText" dxfId="47" priority="33" operator="containsText" text="Yes">
      <formula>NOT(ISERROR(SEARCH("Yes",D34)))</formula>
    </cfRule>
  </conditionalFormatting>
  <conditionalFormatting sqref="D33">
    <cfRule type="containsText" dxfId="46" priority="32" operator="containsText" text="Yes">
      <formula>NOT(ISERROR(SEARCH("Yes",D33)))</formula>
    </cfRule>
  </conditionalFormatting>
  <conditionalFormatting sqref="G33">
    <cfRule type="containsText" dxfId="45" priority="31" operator="containsText" text="New Tag Required">
      <formula>NOT(ISERROR(SEARCH("New Tag Required",G33)))</formula>
    </cfRule>
  </conditionalFormatting>
  <conditionalFormatting sqref="H33">
    <cfRule type="containsText" dxfId="44" priority="30" operator="containsText" text="New Sign Required">
      <formula>NOT(ISERROR(SEARCH("New Sign Required",H33)))</formula>
    </cfRule>
  </conditionalFormatting>
  <conditionalFormatting sqref="G33">
    <cfRule type="containsText" dxfId="43" priority="29" operator="containsText" text="Action Required">
      <formula>NOT(ISERROR(SEARCH("Action Required",G33)))</formula>
    </cfRule>
  </conditionalFormatting>
  <conditionalFormatting sqref="H33">
    <cfRule type="containsText" dxfId="42" priority="28" operator="containsText" text="Action Required">
      <formula>NOT(ISERROR(SEARCH("Action Required",H33)))</formula>
    </cfRule>
  </conditionalFormatting>
  <conditionalFormatting sqref="G33">
    <cfRule type="containsText" dxfId="41" priority="27" operator="containsText" text="New Tag Required">
      <formula>NOT(ISERROR(SEARCH("New Tag Required",G33)))</formula>
    </cfRule>
  </conditionalFormatting>
  <conditionalFormatting sqref="G33">
    <cfRule type="containsText" dxfId="40" priority="26" operator="containsText" text="Action Required">
      <formula>NOT(ISERROR(SEARCH("Action Required",G33)))</formula>
    </cfRule>
  </conditionalFormatting>
  <conditionalFormatting sqref="G35">
    <cfRule type="containsText" dxfId="39" priority="25" operator="containsText" text="New Tag Required">
      <formula>NOT(ISERROR(SEARCH("New Tag Required",G35)))</formula>
    </cfRule>
  </conditionalFormatting>
  <conditionalFormatting sqref="H35">
    <cfRule type="containsText" dxfId="38" priority="24" operator="containsText" text="New Sign Required">
      <formula>NOT(ISERROR(SEARCH("New Sign Required",H35)))</formula>
    </cfRule>
  </conditionalFormatting>
  <conditionalFormatting sqref="G35">
    <cfRule type="containsText" dxfId="37" priority="23" operator="containsText" text="Action Required">
      <formula>NOT(ISERROR(SEARCH("Action Required",G35)))</formula>
    </cfRule>
  </conditionalFormatting>
  <conditionalFormatting sqref="H35">
    <cfRule type="containsText" dxfId="36" priority="22" operator="containsText" text="Action Required">
      <formula>NOT(ISERROR(SEARCH("Action Required",H35)))</formula>
    </cfRule>
  </conditionalFormatting>
  <conditionalFormatting sqref="H33 H35">
    <cfRule type="containsText" dxfId="35" priority="20" operator="containsText" text="Remove Old Sign">
      <formula>NOT(ISERROR(SEARCH("Remove Old Sign",H33)))</formula>
    </cfRule>
    <cfRule type="containsText" dxfId="34" priority="21" operator="containsText" text="Move Sign to New Location">
      <formula>NOT(ISERROR(SEARCH("Move Sign to New Location",H33)))</formula>
    </cfRule>
  </conditionalFormatting>
  <conditionalFormatting sqref="G33 G35">
    <cfRule type="containsText" dxfId="33" priority="19" operator="containsText" text="Remove Old Tag">
      <formula>NOT(ISERROR(SEARCH("Remove Old Tag",G33)))</formula>
    </cfRule>
  </conditionalFormatting>
  <conditionalFormatting sqref="G32">
    <cfRule type="containsText" dxfId="32" priority="18" operator="containsText" text="New Tag Required">
      <formula>NOT(ISERROR(SEARCH("New Tag Required",G32)))</formula>
    </cfRule>
  </conditionalFormatting>
  <conditionalFormatting sqref="H32">
    <cfRule type="containsText" dxfId="31" priority="17" operator="containsText" text="New Sign Required">
      <formula>NOT(ISERROR(SEARCH("New Sign Required",H32)))</formula>
    </cfRule>
  </conditionalFormatting>
  <conditionalFormatting sqref="G32">
    <cfRule type="containsText" dxfId="30" priority="16" operator="containsText" text="Action Required">
      <formula>NOT(ISERROR(SEARCH("Action Required",G32)))</formula>
    </cfRule>
  </conditionalFormatting>
  <conditionalFormatting sqref="H32">
    <cfRule type="containsText" dxfId="29" priority="15" operator="containsText" text="Action Required">
      <formula>NOT(ISERROR(SEARCH("Action Required",H32)))</formula>
    </cfRule>
  </conditionalFormatting>
  <conditionalFormatting sqref="G32">
    <cfRule type="containsText" dxfId="28" priority="14" operator="containsText" text="New Tag Required">
      <formula>NOT(ISERROR(SEARCH("New Tag Required",G32)))</formula>
    </cfRule>
  </conditionalFormatting>
  <conditionalFormatting sqref="G32">
    <cfRule type="containsText" dxfId="27" priority="13" operator="containsText" text="Action Required">
      <formula>NOT(ISERROR(SEARCH("Action Required",G32)))</formula>
    </cfRule>
  </conditionalFormatting>
  <conditionalFormatting sqref="H32">
    <cfRule type="containsText" dxfId="26" priority="11" operator="containsText" text="Remove Old Sign">
      <formula>NOT(ISERROR(SEARCH("Remove Old Sign",H32)))</formula>
    </cfRule>
    <cfRule type="containsText" dxfId="25" priority="12" operator="containsText" text="Move Sign to New Location">
      <formula>NOT(ISERROR(SEARCH("Move Sign to New Location",H32)))</formula>
    </cfRule>
  </conditionalFormatting>
  <conditionalFormatting sqref="G32">
    <cfRule type="containsText" dxfId="24" priority="10" operator="containsText" text="Remove Old Tag">
      <formula>NOT(ISERROR(SEARCH("Remove Old Tag",G32)))</formula>
    </cfRule>
  </conditionalFormatting>
  <conditionalFormatting sqref="G34">
    <cfRule type="containsText" dxfId="23" priority="9" operator="containsText" text="New Tag Required">
      <formula>NOT(ISERROR(SEARCH("New Tag Required",G34)))</formula>
    </cfRule>
  </conditionalFormatting>
  <conditionalFormatting sqref="H34">
    <cfRule type="containsText" dxfId="22" priority="8" operator="containsText" text="New Sign Required">
      <formula>NOT(ISERROR(SEARCH("New Sign Required",H34)))</formula>
    </cfRule>
  </conditionalFormatting>
  <conditionalFormatting sqref="G34">
    <cfRule type="containsText" dxfId="21" priority="7" operator="containsText" text="Action Required">
      <formula>NOT(ISERROR(SEARCH("Action Required",G34)))</formula>
    </cfRule>
  </conditionalFormatting>
  <conditionalFormatting sqref="H34">
    <cfRule type="containsText" dxfId="20" priority="6" operator="containsText" text="Action Required">
      <formula>NOT(ISERROR(SEARCH("Action Required",H34)))</formula>
    </cfRule>
  </conditionalFormatting>
  <conditionalFormatting sqref="G34">
    <cfRule type="containsText" dxfId="19" priority="5" operator="containsText" text="New Tag Required">
      <formula>NOT(ISERROR(SEARCH("New Tag Required",G34)))</formula>
    </cfRule>
  </conditionalFormatting>
  <conditionalFormatting sqref="G34">
    <cfRule type="containsText" dxfId="18" priority="4" operator="containsText" text="Action Required">
      <formula>NOT(ISERROR(SEARCH("Action Required",G34)))</formula>
    </cfRule>
  </conditionalFormatting>
  <conditionalFormatting sqref="H34">
    <cfRule type="containsText" dxfId="17" priority="2" operator="containsText" text="Remove Old Sign">
      <formula>NOT(ISERROR(SEARCH("Remove Old Sign",H34)))</formula>
    </cfRule>
    <cfRule type="containsText" dxfId="16" priority="3" operator="containsText" text="Move Sign to New Location">
      <formula>NOT(ISERROR(SEARCH("Move Sign to New Location",H34)))</formula>
    </cfRule>
  </conditionalFormatting>
  <conditionalFormatting sqref="G34">
    <cfRule type="containsText" dxfId="15" priority="1" operator="containsText" text="Remove Old Tag">
      <formula>NOT(ISERROR(SEARCH("Remove Old Tag",G34)))</formula>
    </cfRule>
  </conditionalFormatting>
  <dataValidations count="2">
    <dataValidation type="list" allowBlank="1" showInputMessage="1" showErrorMessage="1" sqref="H210:H414">
      <formula1>DoorSignage</formula1>
    </dataValidation>
    <dataValidation type="list" allowBlank="1" showInputMessage="1" showErrorMessage="1" sqref="D6:D8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H45:H209 H42</xm:sqref>
        </x14:dataValidation>
        <x14:dataValidation type="list" allowBlank="1" showInputMessage="1" showErrorMessage="1">
          <x14:formula1>
            <xm:f>Lookup!$A$1:$A$4</xm:f>
          </x14:formula1>
          <xm:sqref>G45:G209 G42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O6:O10</xm:sqref>
        </x14:dataValidation>
        <x14:dataValidation type="list" allowBlank="1" showInputMessage="1" showErrorMessage="1">
          <x14:formula1>
            <xm:f>Lookup!$A$1:$A$8</xm:f>
          </x14:formula1>
          <xm:sqref>G6:G41</xm:sqref>
        </x14:dataValidation>
        <x14:dataValidation type="list" allowBlank="1" showInputMessage="1" showErrorMessage="1">
          <x14:formula1>
            <xm:f>Lookup!$D$1:$D$10</xm:f>
          </x14:formula1>
          <xm:sqref>H6:H41</xm:sqref>
        </x14:dataValidation>
        <x14:dataValidation type="list" allowBlank="1" showInputMessage="1" showErrorMessage="1">
          <x14:formula1>
            <xm:f>Lookup!$F$1:$F$7</xm:f>
          </x14:formula1>
          <xm:sqref>J6:J41</xm:sqref>
        </x14:dataValidation>
        <x14:dataValidation type="list" allowBlank="1" showInputMessage="1" showErrorMessage="1">
          <x14:formula1>
            <xm:f>Lookup!$F$1:$F$8</xm:f>
          </x14:formula1>
          <xm:sqref>M6:M41</xm:sqref>
        </x14:dataValidation>
        <x14:dataValidation type="list" allowBlank="1" showInputMessage="1">
          <x14:formula1>
            <xm:f>Lookup!$E$1:$E$19</xm:f>
          </x14:formula1>
          <xm:sqref>C6:C209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5"/>
  <sheetViews>
    <sheetView zoomScale="90" zoomScaleNormal="90" workbookViewId="0">
      <selection activeCell="B33" sqref="B33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6.140625" style="40" customWidth="1"/>
    <col min="6" max="7" width="18.5703125" style="40" customWidth="1"/>
    <col min="8" max="9" width="26.85546875" style="41" customWidth="1"/>
    <col min="10" max="16384" width="9.140625" style="40"/>
  </cols>
  <sheetData>
    <row r="1" spans="1:11" x14ac:dyDescent="0.25">
      <c r="A1" s="36" t="s">
        <v>7</v>
      </c>
      <c r="B1" s="37" t="str">
        <f>'KD Changes'!B1:C1</f>
        <v>0012</v>
      </c>
      <c r="C1" s="38"/>
      <c r="D1" s="17" t="s">
        <v>10</v>
      </c>
      <c r="E1" s="39">
        <f>'KD Changes'!G1</f>
        <v>43279</v>
      </c>
    </row>
    <row r="2" spans="1:11" ht="15" customHeight="1" x14ac:dyDescent="0.25">
      <c r="A2" s="42" t="s">
        <v>8</v>
      </c>
      <c r="B2" s="43" t="str">
        <f>VLOOKUP(B1,[1]BuildingList!A:B,2,FALSE)</f>
        <v>Blazer Hall</v>
      </c>
      <c r="C2" s="44"/>
      <c r="D2" s="45" t="s">
        <v>12</v>
      </c>
      <c r="E2" s="46" t="str">
        <f>'KD Changes'!G2</f>
        <v>Janet Schwartz</v>
      </c>
    </row>
    <row r="5" spans="1:11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1" ht="15.75" thickTop="1" x14ac:dyDescent="0.25">
      <c r="A6" s="80" t="s">
        <v>103</v>
      </c>
      <c r="B6" s="79" t="s">
        <v>104</v>
      </c>
      <c r="C6" s="40" t="s">
        <v>64</v>
      </c>
      <c r="D6" s="73">
        <v>205</v>
      </c>
      <c r="F6" s="29"/>
      <c r="G6" s="29"/>
      <c r="H6" s="40"/>
      <c r="I6" s="40"/>
    </row>
    <row r="7" spans="1:11" x14ac:dyDescent="0.25">
      <c r="A7" s="80" t="s">
        <v>105</v>
      </c>
      <c r="B7" s="79" t="s">
        <v>106</v>
      </c>
      <c r="C7" s="40" t="s">
        <v>63</v>
      </c>
      <c r="D7" s="73">
        <v>199</v>
      </c>
      <c r="F7" s="29"/>
      <c r="G7" s="29"/>
      <c r="H7" s="40"/>
      <c r="I7" s="40"/>
    </row>
    <row r="8" spans="1:11" ht="15" customHeight="1" x14ac:dyDescent="0.25">
      <c r="A8" s="81"/>
      <c r="B8" s="40"/>
      <c r="D8" s="73"/>
      <c r="F8" s="29"/>
      <c r="G8" s="29"/>
      <c r="H8" s="40"/>
      <c r="I8" s="40"/>
    </row>
    <row r="9" spans="1:11" x14ac:dyDescent="0.25">
      <c r="A9" s="80" t="s">
        <v>101</v>
      </c>
      <c r="B9" s="79" t="s">
        <v>102</v>
      </c>
      <c r="C9" s="40" t="s">
        <v>63</v>
      </c>
      <c r="D9" s="73">
        <v>206</v>
      </c>
      <c r="F9" s="29"/>
      <c r="G9" s="29"/>
    </row>
    <row r="10" spans="1:11" x14ac:dyDescent="0.25">
      <c r="A10" s="80" t="s">
        <v>107</v>
      </c>
      <c r="B10" s="79" t="s">
        <v>111</v>
      </c>
      <c r="C10" s="40" t="s">
        <v>63</v>
      </c>
      <c r="D10" s="73">
        <v>216</v>
      </c>
      <c r="F10" s="56"/>
      <c r="G10" s="47"/>
      <c r="I10" s="40"/>
      <c r="J10" s="73"/>
      <c r="K10" s="74"/>
    </row>
    <row r="11" spans="1:11" x14ac:dyDescent="0.25">
      <c r="A11" s="80" t="s">
        <v>108</v>
      </c>
      <c r="B11" s="79" t="s">
        <v>112</v>
      </c>
      <c r="C11" s="40" t="s">
        <v>63</v>
      </c>
      <c r="D11" s="73">
        <v>429</v>
      </c>
      <c r="F11" s="29"/>
      <c r="G11" s="29"/>
    </row>
    <row r="12" spans="1:11" x14ac:dyDescent="0.25">
      <c r="A12" s="80" t="s">
        <v>109</v>
      </c>
      <c r="B12" s="79" t="s">
        <v>110</v>
      </c>
      <c r="C12" s="40" t="s">
        <v>63</v>
      </c>
      <c r="D12" s="73">
        <v>235</v>
      </c>
      <c r="E12" s="49"/>
      <c r="F12" s="49"/>
    </row>
    <row r="13" spans="1:11" x14ac:dyDescent="0.25">
      <c r="A13" s="50"/>
      <c r="E13" s="49"/>
      <c r="F13" s="49"/>
    </row>
    <row r="14" spans="1:11" x14ac:dyDescent="0.25">
      <c r="A14" s="78" t="s">
        <v>113</v>
      </c>
      <c r="B14" s="79" t="s">
        <v>114</v>
      </c>
      <c r="C14" s="40" t="s">
        <v>72</v>
      </c>
    </row>
    <row r="15" spans="1:11" x14ac:dyDescent="0.25">
      <c r="A15" s="78" t="s">
        <v>115</v>
      </c>
      <c r="B15" s="79" t="s">
        <v>116</v>
      </c>
      <c r="C15" s="40" t="s">
        <v>72</v>
      </c>
    </row>
    <row r="16" spans="1:11" x14ac:dyDescent="0.25">
      <c r="A16" s="78" t="s">
        <v>117</v>
      </c>
      <c r="B16" s="79" t="s">
        <v>118</v>
      </c>
      <c r="C16" s="40" t="s">
        <v>72</v>
      </c>
    </row>
    <row r="17" spans="1:3" x14ac:dyDescent="0.25">
      <c r="A17" s="78" t="s">
        <v>119</v>
      </c>
      <c r="B17" s="79" t="s">
        <v>120</v>
      </c>
      <c r="C17" s="40" t="s">
        <v>72</v>
      </c>
    </row>
    <row r="18" spans="1:3" x14ac:dyDescent="0.25">
      <c r="A18" s="78" t="s">
        <v>121</v>
      </c>
      <c r="B18" s="79" t="s">
        <v>122</v>
      </c>
      <c r="C18" s="40" t="s">
        <v>72</v>
      </c>
    </row>
    <row r="19" spans="1:3" x14ac:dyDescent="0.25">
      <c r="A19" s="78" t="s">
        <v>123</v>
      </c>
      <c r="B19" s="79" t="s">
        <v>124</v>
      </c>
      <c r="C19" s="40" t="s">
        <v>72</v>
      </c>
    </row>
    <row r="20" spans="1:3" x14ac:dyDescent="0.25">
      <c r="A20" s="78" t="s">
        <v>125</v>
      </c>
      <c r="B20" s="79" t="s">
        <v>126</v>
      </c>
      <c r="C20" s="40" t="s">
        <v>72</v>
      </c>
    </row>
    <row r="21" spans="1:3" x14ac:dyDescent="0.25">
      <c r="A21" s="78" t="s">
        <v>127</v>
      </c>
      <c r="B21" s="79" t="s">
        <v>128</v>
      </c>
      <c r="C21" s="40" t="s">
        <v>72</v>
      </c>
    </row>
    <row r="22" spans="1:3" x14ac:dyDescent="0.25">
      <c r="A22" s="1" t="s">
        <v>129</v>
      </c>
      <c r="B22" s="79" t="s">
        <v>133</v>
      </c>
      <c r="C22" s="40" t="s">
        <v>63</v>
      </c>
    </row>
    <row r="23" spans="1:3" x14ac:dyDescent="0.25">
      <c r="A23" s="1" t="s">
        <v>130</v>
      </c>
      <c r="B23" s="79" t="s">
        <v>134</v>
      </c>
      <c r="C23" s="40" t="s">
        <v>63</v>
      </c>
    </row>
    <row r="24" spans="1:3" x14ac:dyDescent="0.25">
      <c r="A24" s="1" t="s">
        <v>131</v>
      </c>
      <c r="B24" s="79" t="s">
        <v>135</v>
      </c>
      <c r="C24" s="40" t="s">
        <v>63</v>
      </c>
    </row>
    <row r="25" spans="1:3" x14ac:dyDescent="0.25">
      <c r="A25" s="1" t="s">
        <v>132</v>
      </c>
      <c r="B25" s="79" t="s">
        <v>136</v>
      </c>
      <c r="C25" s="40" t="s">
        <v>63</v>
      </c>
    </row>
    <row r="115" spans="3:3" x14ac:dyDescent="0.25">
      <c r="C115" s="40" t="s">
        <v>29</v>
      </c>
    </row>
  </sheetData>
  <sheetProtection insertRows="0" deleteRows="0" selectLockedCells="1"/>
  <conditionalFormatting sqref="F12:F13">
    <cfRule type="containsText" dxfId="14" priority="31" operator="containsText" text="New Tag Required">
      <formula>NOT(ISERROR(SEARCH("New Tag Required",F12)))</formula>
    </cfRule>
  </conditionalFormatting>
  <conditionalFormatting sqref="D14">
    <cfRule type="containsText" dxfId="13" priority="30" operator="containsText" text="Yes">
      <formula>NOT(ISERROR(SEARCH("Yes",D14)))</formula>
    </cfRule>
  </conditionalFormatting>
  <conditionalFormatting sqref="G115:G336 G12:G14">
    <cfRule type="containsText" dxfId="12" priority="29" operator="containsText" text="New Sign Required">
      <formula>NOT(ISERROR(SEARCH("New Sign Required",G12)))</formula>
    </cfRule>
  </conditionalFormatting>
  <conditionalFormatting sqref="F12:G14">
    <cfRule type="containsText" dxfId="11" priority="28" operator="containsText" text="Action Required">
      <formula>NOT(ISERROR(SEARCH("Action Required",F12)))</formula>
    </cfRule>
  </conditionalFormatting>
  <conditionalFormatting sqref="D15:D114">
    <cfRule type="containsText" dxfId="10" priority="22" operator="containsText" text="Yes">
      <formula>NOT(ISERROR(SEARCH("Yes",D15)))</formula>
    </cfRule>
  </conditionalFormatting>
  <conditionalFormatting sqref="G15:G114">
    <cfRule type="containsText" dxfId="9" priority="21" operator="containsText" text="New Sign Required">
      <formula>NOT(ISERROR(SEARCH("New Sign Required",G15)))</formula>
    </cfRule>
  </conditionalFormatting>
  <conditionalFormatting sqref="F15:F114">
    <cfRule type="containsText" dxfId="8" priority="20" operator="containsText" text="Action Required">
      <formula>NOT(ISERROR(SEARCH("Action Required",F15)))</formula>
    </cfRule>
  </conditionalFormatting>
  <conditionalFormatting sqref="G15:G114">
    <cfRule type="containsText" dxfId="7" priority="19" operator="containsText" text="Action Required">
      <formula>NOT(ISERROR(SEARCH("Action Required",G15)))</formula>
    </cfRule>
  </conditionalFormatting>
  <conditionalFormatting sqref="G1:G4 F11 G12:G1048576 F5:F9">
    <cfRule type="containsText" dxfId="6" priority="17" operator="containsText" text="Remove Old Sign">
      <formula>NOT(ISERROR(SEARCH("Remove Old Sign",F1)))</formula>
    </cfRule>
    <cfRule type="containsText" dxfId="5" priority="18" operator="containsText" text="Move Sign to New Location">
      <formula>NOT(ISERROR(SEARCH("Move Sign to New Location",F1)))</formula>
    </cfRule>
  </conditionalFormatting>
  <conditionalFormatting sqref="F3:F4 E1:E2 F12:F1048576">
    <cfRule type="containsText" dxfId="4" priority="16" operator="containsText" text="Remove Old Tag">
      <formula>NOT(ISERROR(SEARCH("Remove Old Tag",E1)))</formula>
    </cfRule>
  </conditionalFormatting>
  <conditionalFormatting sqref="I10">
    <cfRule type="containsText" dxfId="1" priority="3" operator="containsText" text="Yes">
      <formula>NOT(ISERROR(SEARCH("Yes",I10)))</formula>
    </cfRule>
  </conditionalFormatting>
  <conditionalFormatting sqref="I10">
    <cfRule type="containsText" dxfId="0" priority="2" operator="containsText" text="Yes">
      <formula>NOT(ISERROR(SEARCH("Yes",I10)))</formula>
    </cfRule>
  </conditionalFormatting>
  <dataValidations count="2">
    <dataValidation type="list" allowBlank="1" showInputMessage="1" showErrorMessage="1" sqref="G115:G319">
      <formula1>DoorSignage</formula1>
    </dataValidation>
    <dataValidation type="list" allowBlank="1" showInputMessage="1" showErrorMessage="1" sqref="I1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F12:G114</xm:sqref>
        </x14:dataValidation>
        <x14:dataValidation type="list" allowBlank="1" showInputMessage="1">
          <x14:formula1>
            <xm:f>Lookup!$E$1:$E$19</xm:f>
          </x14:formula1>
          <xm:sqref>H10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0427</v>
      </c>
      <c r="B266" s="3" t="str">
        <f>VLOOKUP(A266,[3]UKBuilding_List!$A$1:$D$376,3,FALSE)</f>
        <v>Bowman's Den</v>
      </c>
      <c r="C266" s="1"/>
    </row>
    <row r="267" spans="1:3" x14ac:dyDescent="0.25">
      <c r="A267" s="2" t="str">
        <f>([3]UKBuilding_List!A267)</f>
        <v>0432</v>
      </c>
      <c r="B267" s="3" t="str">
        <f>VLOOKUP(A267,[3]UKBuilding_List!$A$1:$D$376,3,FALSE)</f>
        <v>Commonwealth House</v>
      </c>
      <c r="C267" s="1"/>
    </row>
    <row r="268" spans="1:3" x14ac:dyDescent="0.25">
      <c r="A268" s="2" t="str">
        <f>([3]UKBuilding_List!A268)</f>
        <v>0433</v>
      </c>
      <c r="B268" s="3" t="str">
        <f>VLOOKUP(A268,[3]UKBuilding_List!$A$1:$D$376,3,FALSE)</f>
        <v>William E and Casiana Schmidt Vocal Arts Center</v>
      </c>
      <c r="C268" s="1"/>
    </row>
    <row r="269" spans="1:3" x14ac:dyDescent="0.25">
      <c r="A269" s="2" t="str">
        <f>([3]UKBuilding_List!A269)</f>
        <v>0442</v>
      </c>
      <c r="B269" s="3" t="str">
        <f>VLOOKUP(A269,[3]UKBuilding_List!$A$1:$D$376,3,FALSE)</f>
        <v>Ligon House</v>
      </c>
      <c r="C269" s="1"/>
    </row>
    <row r="270" spans="1:3" x14ac:dyDescent="0.25">
      <c r="A270" s="2" t="str">
        <f>([3]UKBuilding_List!A270)</f>
        <v>0446</v>
      </c>
      <c r="B270" s="3" t="str">
        <f>VLOOKUP(A270,[3]UKBuilding_List!$A$1:$D$376,3,FALSE)</f>
        <v>John Cropp Softball Stadium</v>
      </c>
      <c r="C270" s="1"/>
    </row>
    <row r="271" spans="1:3" x14ac:dyDescent="0.25">
      <c r="A271" s="2" t="str">
        <f>([3]UKBuilding_List!A271)</f>
        <v>0447</v>
      </c>
      <c r="B271" s="3" t="str">
        <f>VLOOKUP(A271,[3]UKBuilding_List!$A$1:$D$376,3,FALSE)</f>
        <v>Hitting Pavilion</v>
      </c>
      <c r="C271" s="1"/>
    </row>
    <row r="272" spans="1:3" x14ac:dyDescent="0.25">
      <c r="A272" s="2" t="str">
        <f>([3]UKBuilding_List!A272)</f>
        <v>0448</v>
      </c>
      <c r="B272" s="3" t="str">
        <f>VLOOKUP(A272,[3]UKBuilding_List!$A$1:$D$376,3,FALSE)</f>
        <v>Football Storage Shed</v>
      </c>
      <c r="C272" s="1"/>
    </row>
    <row r="273" spans="1:3" x14ac:dyDescent="0.25">
      <c r="A273" s="2" t="str">
        <f>([3]UKBuilding_List!A273)</f>
        <v>0449</v>
      </c>
      <c r="B273" s="3" t="str">
        <f>VLOOKUP(A273,[3]UKBuilding_List!$A$1:$D$376,3,FALSE)</f>
        <v>Shively Grounds Storage Building</v>
      </c>
      <c r="C273" s="1"/>
    </row>
    <row r="274" spans="1:3" x14ac:dyDescent="0.25">
      <c r="A274" s="2" t="str">
        <f>([3]UKBuilding_List!A274)</f>
        <v>0453</v>
      </c>
      <c r="B274" s="3" t="str">
        <f>VLOOKUP(A274,[3]UKBuilding_List!$A$1:$D$376,3,FALSE)</f>
        <v>Shively Grounds Building</v>
      </c>
      <c r="C274" s="1"/>
    </row>
    <row r="275" spans="1:3" x14ac:dyDescent="0.25">
      <c r="A275" s="2" t="str">
        <f>([3]UKBuilding_List!A275)</f>
        <v>0456</v>
      </c>
      <c r="B275" s="3" t="str">
        <f>VLOOKUP(A275,[3]UKBuilding_List!$A$1:$D$376,3,FALSE)</f>
        <v>W.T. Young Library</v>
      </c>
      <c r="C275" s="1"/>
    </row>
    <row r="276" spans="1:3" x14ac:dyDescent="0.25">
      <c r="A276" s="2" t="str">
        <f>([3]UKBuilding_List!A276)</f>
        <v>0462</v>
      </c>
      <c r="B276" s="3" t="str">
        <f>VLOOKUP(A276,[3]UKBuilding_List!$A$1:$D$376,3,FALSE)</f>
        <v>Sarah Bennett Holmes Hall</v>
      </c>
      <c r="C276" s="1"/>
    </row>
    <row r="277" spans="1:3" x14ac:dyDescent="0.25">
      <c r="A277" s="2" t="str">
        <f>([3]UKBuilding_List!A277)</f>
        <v>0463</v>
      </c>
      <c r="B277" s="3" t="str">
        <f>VLOOKUP(A277,[3]UKBuilding_List!$A$1:$D$376,3,FALSE)</f>
        <v>Cleona Belle Matthews Boyd Hall</v>
      </c>
      <c r="C277" s="1"/>
    </row>
    <row r="278" spans="1:3" x14ac:dyDescent="0.25">
      <c r="A278" s="2" t="str">
        <f>([3]UKBuilding_List!A278)</f>
        <v>0465</v>
      </c>
      <c r="B278" s="3" t="str">
        <f>VLOOKUP(A278,[3]UKBuilding_List!$A$1:$D$376,3,FALSE)</f>
        <v>Pavilion at Kroger Field</v>
      </c>
      <c r="C278" s="1"/>
    </row>
    <row r="279" spans="1:3" x14ac:dyDescent="0.25">
      <c r="A279" s="2" t="str">
        <f>([3]UKBuilding_List!A279)</f>
        <v>0467</v>
      </c>
      <c r="B279" s="3" t="str">
        <f>VLOOKUP(A279,[3]UKBuilding_List!$A$1:$D$376,3,FALSE)</f>
        <v>220 Transcript Ave</v>
      </c>
      <c r="C279" s="1"/>
    </row>
    <row r="280" spans="1:3" x14ac:dyDescent="0.25">
      <c r="A280" s="2" t="str">
        <f>([3]UKBuilding_List!A280)</f>
        <v>0473</v>
      </c>
      <c r="B280" s="3" t="str">
        <f>VLOOKUP(A280,[3]UKBuilding_List!$A$1:$D$376,3,FALSE)</f>
        <v>505 Oldham Ct</v>
      </c>
      <c r="C280" s="1"/>
    </row>
    <row r="281" spans="1:3" x14ac:dyDescent="0.25">
      <c r="A281" s="2" t="str">
        <f>([3]UKBuilding_List!A281)</f>
        <v>0481</v>
      </c>
      <c r="B281" s="3" t="str">
        <f>VLOOKUP(A281,[3]UKBuilding_List!$A$1:$D$376,3,FALSE)</f>
        <v>LCC Academic Tech Building</v>
      </c>
      <c r="C281" s="1"/>
    </row>
    <row r="282" spans="1:3" x14ac:dyDescent="0.25">
      <c r="A282" s="2" t="str">
        <f>([3]UKBuilding_List!A282)</f>
        <v>0484</v>
      </c>
      <c r="B282" s="3" t="str">
        <f>VLOOKUP(A282,[3]UKBuilding_List!$A$1:$D$376,3,FALSE)</f>
        <v>Real Properties Garage</v>
      </c>
      <c r="C282" s="1"/>
    </row>
    <row r="283" spans="1:3" x14ac:dyDescent="0.25">
      <c r="A283" s="2" t="str">
        <f>([3]UKBuilding_List!A283)</f>
        <v>0485</v>
      </c>
      <c r="B283" s="3" t="str">
        <f>VLOOKUP(A283,[3]UKBuilding_List!$A$1:$D$376,3,FALSE)</f>
        <v>Boone Tennis Stadium</v>
      </c>
      <c r="C283" s="1"/>
    </row>
    <row r="284" spans="1:3" x14ac:dyDescent="0.25">
      <c r="A284" s="2" t="str">
        <f>([3]UKBuilding_List!A284)</f>
        <v>0487</v>
      </c>
      <c r="B284" s="3" t="str">
        <f>VLOOKUP(A284,[3]UKBuilding_List!$A$1:$D$376,3,FALSE)</f>
        <v>518 Oldham Ct</v>
      </c>
      <c r="C284" s="1"/>
    </row>
    <row r="285" spans="1:3" x14ac:dyDescent="0.25">
      <c r="A285" s="2" t="str">
        <f>([3]UKBuilding_List!A285)</f>
        <v>0488</v>
      </c>
      <c r="B285" s="3" t="str">
        <f>VLOOKUP(A285,[3]UKBuilding_List!$A$1:$D$376,3,FALSE)</f>
        <v>Woodland Early Learning Center</v>
      </c>
      <c r="C285" s="1"/>
    </row>
    <row r="286" spans="1:3" x14ac:dyDescent="0.25">
      <c r="A286" s="2" t="str">
        <f>([3]UKBuilding_List!A286)</f>
        <v>0489</v>
      </c>
      <c r="B286" s="3" t="str">
        <f>VLOOKUP(A286,[3]UKBuilding_List!$A$1:$D$376,3,FALSE)</f>
        <v>1117 South Limestone</v>
      </c>
      <c r="C286" s="1"/>
    </row>
    <row r="287" spans="1:3" x14ac:dyDescent="0.25">
      <c r="A287" s="2" t="str">
        <f>([3]UKBuilding_List!A287)</f>
        <v>0490</v>
      </c>
      <c r="B287" s="3" t="str">
        <f>VLOOKUP(A287,[3]UKBuilding_List!$A$1:$D$376,3,FALSE)</f>
        <v>Environmental Quality Management</v>
      </c>
      <c r="C287" s="1"/>
    </row>
    <row r="288" spans="1:3" x14ac:dyDescent="0.25">
      <c r="A288" s="2" t="str">
        <f>([3]UKBuilding_List!A288)</f>
        <v>0494</v>
      </c>
      <c r="B288" s="3" t="str">
        <f>VLOOKUP(A288,[3]UKBuilding_List!$A$1:$D$376,3,FALSE)</f>
        <v>Stuckert Career Center</v>
      </c>
      <c r="C288" s="1"/>
    </row>
    <row r="289" spans="1:3" x14ac:dyDescent="0.25">
      <c r="A289" s="2" t="str">
        <f>([3]UKBuilding_List!A289)</f>
        <v>0495</v>
      </c>
      <c r="B289" s="3" t="str">
        <f>VLOOKUP(A289,[3]UKBuilding_List!$A$1:$D$376,3,FALSE)</f>
        <v>James F. Hardymon Communications Building</v>
      </c>
      <c r="C289" s="1"/>
    </row>
    <row r="290" spans="1:3" x14ac:dyDescent="0.25">
      <c r="A290" s="2" t="str">
        <f>([3]UKBuilding_List!A290)</f>
        <v>0503</v>
      </c>
      <c r="B290" s="3" t="str">
        <f>VLOOKUP(A290,[3]UKBuilding_List!$A$1:$D$376,3,FALSE)</f>
        <v>Ralph G Anderson Building (Mech Eng)</v>
      </c>
      <c r="C290" s="1"/>
    </row>
    <row r="291" spans="1:3" x14ac:dyDescent="0.25">
      <c r="A291" s="2" t="str">
        <f>([3]UKBuilding_List!A291)</f>
        <v>0504</v>
      </c>
      <c r="B291" s="3" t="str">
        <f>VLOOKUP(A291,[3]UKBuilding_List!$A$1:$D$376,3,FALSE)</f>
        <v>Sigma Chi Fraternity House</v>
      </c>
      <c r="C291" s="1"/>
    </row>
    <row r="292" spans="1:3" x14ac:dyDescent="0.25">
      <c r="A292" s="2" t="str">
        <f>([3]UKBuilding_List!A292)</f>
        <v>0505</v>
      </c>
      <c r="B292" s="3" t="str">
        <f>VLOOKUP(A292,[3]UKBuilding_List!$A$1:$D$376,3,FALSE)</f>
        <v>Alpha Tau Omega Fraternity</v>
      </c>
      <c r="C292" s="1"/>
    </row>
    <row r="293" spans="1:3" x14ac:dyDescent="0.25">
      <c r="A293" s="2" t="str">
        <f>([3]UKBuilding_List!A293)</f>
        <v>0507</v>
      </c>
      <c r="B293" s="3" t="str">
        <f>VLOOKUP(A293,[3]UKBuilding_List!$A$1:$D$376,3,FALSE)</f>
        <v>Sigma Alpha Epsilon Fraternity</v>
      </c>
      <c r="C293" s="1"/>
    </row>
    <row r="294" spans="1:3" x14ac:dyDescent="0.25">
      <c r="A294" s="2" t="str">
        <f>([3]UKBuilding_List!A294)</f>
        <v>0509</v>
      </c>
      <c r="B294" s="3" t="str">
        <f>VLOOKUP(A294,[3]UKBuilding_List!$A$1:$D$376,3,FALSE)</f>
        <v>Biomedical Biological Sciences Research Building</v>
      </c>
      <c r="C294" s="1"/>
    </row>
    <row r="295" spans="1:3" x14ac:dyDescent="0.25">
      <c r="A295" s="2" t="str">
        <f>([3]UKBuilding_List!A295)</f>
        <v>0514</v>
      </c>
      <c r="B295" s="3" t="str">
        <f>VLOOKUP(A295,[3]UKBuilding_List!$A$1:$D$376,3,FALSE)</f>
        <v>Central Utility Plant #4</v>
      </c>
      <c r="C295" s="1"/>
    </row>
    <row r="296" spans="1:3" x14ac:dyDescent="0.25">
      <c r="A296" s="2" t="str">
        <f>([3]UKBuilding_List!A296)</f>
        <v>0517</v>
      </c>
      <c r="B296" s="3" t="str">
        <f>VLOOKUP(A296,[3]UKBuilding_List!$A$1:$D$376,3,FALSE)</f>
        <v>College of Medicine Learning Center</v>
      </c>
      <c r="C296" s="1"/>
    </row>
    <row r="297" spans="1:3" x14ac:dyDescent="0.25">
      <c r="A297" s="2" t="str">
        <f>([3]UKBuilding_List!A297)</f>
        <v>0518</v>
      </c>
      <c r="B297" s="3" t="str">
        <f>VLOOKUP(A297,[3]UKBuilding_List!$A$1:$D$376,3,FALSE)</f>
        <v>BBSRB Generator Building</v>
      </c>
      <c r="C297" s="1"/>
    </row>
    <row r="298" spans="1:3" x14ac:dyDescent="0.25">
      <c r="A298" s="2" t="str">
        <f>([3]UKBuilding_List!A298)</f>
        <v>0564</v>
      </c>
      <c r="B298" s="3" t="str">
        <f>VLOOKUP(A298,[3]UKBuilding_List!$A$1:$D$376,3,FALSE)</f>
        <v>630 South Broadway</v>
      </c>
      <c r="C298" s="1"/>
    </row>
    <row r="299" spans="1:3" x14ac:dyDescent="0.25">
      <c r="A299" s="2" t="str">
        <f>([3]UKBuilding_List!A299)</f>
        <v>0565</v>
      </c>
      <c r="B299" s="3" t="str">
        <f>VLOOKUP(A299,[3]UKBuilding_List!$A$1:$D$376,3,FALSE)</f>
        <v>John T. Smith Hall</v>
      </c>
      <c r="C299" s="1"/>
    </row>
    <row r="300" spans="1:3" x14ac:dyDescent="0.25">
      <c r="A300" s="2" t="str">
        <f>([3]UKBuilding_List!A300)</f>
        <v>0566</v>
      </c>
      <c r="B300" s="3" t="str">
        <f>VLOOKUP(A300,[3]UKBuilding_List!$A$1:$D$376,3,FALSE)</f>
        <v>Dale E. Baldwin Hall</v>
      </c>
      <c r="C300" s="1"/>
    </row>
    <row r="301" spans="1:3" x14ac:dyDescent="0.25">
      <c r="A301" s="2" t="str">
        <f>([3]UKBuilding_List!A301)</f>
        <v>0567</v>
      </c>
      <c r="B301" s="3" t="str">
        <f>VLOOKUP(A301,[3]UKBuilding_List!$A$1:$D$376,3,FALSE)</f>
        <v>Margaret Ingels Hall</v>
      </c>
      <c r="C301" s="1"/>
    </row>
    <row r="302" spans="1:3" x14ac:dyDescent="0.25">
      <c r="A302" s="2" t="str">
        <f>([3]UKBuilding_List!A302)</f>
        <v>0568</v>
      </c>
      <c r="B302" s="3" t="str">
        <f>VLOOKUP(A302,[3]UKBuilding_List!$A$1:$D$376,3,FALSE)</f>
        <v>David P. Roselle Hall</v>
      </c>
      <c r="C302" s="1"/>
    </row>
    <row r="303" spans="1:3" x14ac:dyDescent="0.25">
      <c r="A303" s="2" t="str">
        <f>([3]UKBuilding_List!A303)</f>
        <v>0571</v>
      </c>
      <c r="B303" s="3" t="str">
        <f>VLOOKUP(A303,[3]UKBuilding_List!$A$1:$D$376,3,FALSE)</f>
        <v>Parking Structure #6</v>
      </c>
      <c r="C303" s="1"/>
    </row>
    <row r="304" spans="1:3" x14ac:dyDescent="0.25">
      <c r="A304" s="2" t="str">
        <f>([3]UKBuilding_List!A304)</f>
        <v>0572</v>
      </c>
      <c r="B304" s="3" t="str">
        <f>VLOOKUP(A304,[3]UKBuilding_List!$A$1:$D$376,3,FALSE)</f>
        <v>Parking Structure #7</v>
      </c>
      <c r="C304" s="1"/>
    </row>
    <row r="305" spans="1:3" x14ac:dyDescent="0.25">
      <c r="A305" s="2" t="str">
        <f>([3]UKBuilding_List!A305)</f>
        <v>0582</v>
      </c>
      <c r="B305" s="3" t="str">
        <f>VLOOKUP(A305,[3]UKBuilding_List!$A$1:$D$376,3,FALSE)</f>
        <v>University Health Service</v>
      </c>
      <c r="C305" s="1"/>
    </row>
    <row r="306" spans="1:3" x14ac:dyDescent="0.25">
      <c r="A306" s="2" t="str">
        <f>([3]UKBuilding_List!A306)</f>
        <v>0585</v>
      </c>
      <c r="B306" s="3" t="str">
        <f>VLOOKUP(A306,[3]UKBuilding_List!$A$1:$D$376,3,FALSE)</f>
        <v>Baseball Training Pavilion</v>
      </c>
      <c r="C306" s="1"/>
    </row>
    <row r="307" spans="1:3" x14ac:dyDescent="0.25">
      <c r="A307" s="2" t="str">
        <f>([3]UKBuilding_List!A307)</f>
        <v>0592</v>
      </c>
      <c r="B307" s="3" t="str">
        <f>VLOOKUP(A307,[3]UKBuilding_List!$A$1:$D$376,3,FALSE)</f>
        <v>Storage Shed</v>
      </c>
      <c r="C307" s="1"/>
    </row>
    <row r="308" spans="1:3" x14ac:dyDescent="0.25">
      <c r="A308" s="2" t="str">
        <f>([3]UKBuilding_List!A308)</f>
        <v>0596</v>
      </c>
      <c r="B308" s="3" t="str">
        <f>VLOOKUP(A308,[3]UKBuilding_List!$A$1:$D$376,3,FALSE)</f>
        <v>Lee T. Todd, Jr. Building</v>
      </c>
      <c r="C308" s="1"/>
    </row>
    <row r="309" spans="1:3" x14ac:dyDescent="0.25">
      <c r="A309" s="2" t="str">
        <f>([3]UKBuilding_List!A309)</f>
        <v>0601</v>
      </c>
      <c r="B309" s="3" t="str">
        <f>VLOOKUP(A309,[3]UKBuilding_List!$A$1:$D$376,3,FALSE)</f>
        <v>Parking Structure #8</v>
      </c>
      <c r="C309" s="1"/>
    </row>
    <row r="310" spans="1:3" x14ac:dyDescent="0.25">
      <c r="A310" s="2" t="str">
        <f>([3]UKBuilding_List!A310)</f>
        <v>0602</v>
      </c>
      <c r="B310" s="3" t="str">
        <f>VLOOKUP(A310,[3]UKBuilding_List!$A$1:$D$376,3,FALSE)</f>
        <v>Pavilion A</v>
      </c>
      <c r="C310" s="1"/>
    </row>
    <row r="311" spans="1:3" x14ac:dyDescent="0.25">
      <c r="A311" s="2" t="str">
        <f>([3]UKBuilding_List!A311)</f>
        <v>0604</v>
      </c>
      <c r="B311" s="3" t="str">
        <f>VLOOKUP(A311,[3]UKBuilding_List!$A$1:$D$376,3,FALSE)</f>
        <v>Joe Craft Center</v>
      </c>
      <c r="C311" s="1"/>
    </row>
    <row r="312" spans="1:3" x14ac:dyDescent="0.25">
      <c r="A312" s="2" t="str">
        <f>([3]UKBuilding_List!A312)</f>
        <v>0611</v>
      </c>
      <c r="B312" s="3" t="str">
        <f>VLOOKUP(A312,[3]UKBuilding_List!$A$1:$D$376,3,FALSE)</f>
        <v>Medical Office Building (Samaritan)</v>
      </c>
      <c r="C312" s="1"/>
    </row>
    <row r="313" spans="1:3" x14ac:dyDescent="0.25">
      <c r="A313" s="2" t="str">
        <f>([3]UKBuilding_List!A313)</f>
        <v>0612</v>
      </c>
      <c r="B313" s="3" t="str">
        <f>VLOOKUP(A313,[3]UKBuilding_List!$A$1:$D$376,3,FALSE)</f>
        <v>Samaritan Chiller Building</v>
      </c>
      <c r="C313" s="1"/>
    </row>
    <row r="314" spans="1:3" x14ac:dyDescent="0.25">
      <c r="A314" s="2" t="str">
        <f>([3]UKBuilding_List!A314)</f>
        <v>0613</v>
      </c>
      <c r="B314" s="3" t="str">
        <f>VLOOKUP(A314,[3]UKBuilding_List!$A$1:$D$376,3,FALSE)</f>
        <v>Samaritan Parking Structure</v>
      </c>
      <c r="C314" s="1"/>
    </row>
    <row r="315" spans="1:3" x14ac:dyDescent="0.25">
      <c r="A315" s="2" t="str">
        <f>([3]UKBuilding_List!A315)</f>
        <v>0616</v>
      </c>
      <c r="B315" s="3" t="str">
        <f>VLOOKUP(A315,[3]UKBuilding_List!$A$1:$D$376,3,FALSE)</f>
        <v>Seaton Center Storage</v>
      </c>
      <c r="C315" s="1"/>
    </row>
    <row r="316" spans="1:3" x14ac:dyDescent="0.25">
      <c r="A316" s="2" t="str">
        <f>([3]UKBuilding_List!A316)</f>
        <v>0618</v>
      </c>
      <c r="B316" s="3" t="str">
        <f>VLOOKUP(A316,[3]UKBuilding_List!$A$1:$D$376,3,FALSE)</f>
        <v>MacAdam Student Observatory</v>
      </c>
      <c r="C316" s="1"/>
    </row>
    <row r="317" spans="1:3" x14ac:dyDescent="0.25">
      <c r="A317" s="2" t="str">
        <f>([3]UKBuilding_List!A317)</f>
        <v>0626</v>
      </c>
      <c r="B317" s="3" t="str">
        <f>VLOOKUP(A317,[3]UKBuilding_List!$A$1:$D$376,3,FALSE)</f>
        <v>1119 S. Limestone</v>
      </c>
      <c r="C317" s="1"/>
    </row>
    <row r="318" spans="1:3" x14ac:dyDescent="0.25">
      <c r="A318" s="2" t="str">
        <f>([3]UKBuilding_List!A318)</f>
        <v>0630</v>
      </c>
      <c r="B318" s="3" t="str">
        <f>VLOOKUP(A318,[3]UKBuilding_List!$A$1:$D$376,3,FALSE)</f>
        <v>Air Medical Crew Quarters</v>
      </c>
      <c r="C318" s="1"/>
    </row>
    <row r="319" spans="1:3" x14ac:dyDescent="0.25">
      <c r="A319" s="2" t="str">
        <f>([3]UKBuilding_List!A319)</f>
        <v>0633</v>
      </c>
      <c r="B319" s="3" t="str">
        <f>VLOOKUP(A319,[3]UKBuilding_List!$A$1:$D$376,3,FALSE)</f>
        <v>Davis Marksbury Building</v>
      </c>
      <c r="C319" s="1"/>
    </row>
    <row r="320" spans="1:3" x14ac:dyDescent="0.25">
      <c r="A320" s="2" t="str">
        <f>([3]UKBuilding_List!A320)</f>
        <v>0644</v>
      </c>
      <c r="B320" s="3" t="str">
        <f>VLOOKUP(A320,[3]UKBuilding_List!$A$1:$D$376,3,FALSE)</f>
        <v>Wildcat Coal Lodge</v>
      </c>
      <c r="C320" s="1"/>
    </row>
    <row r="321" spans="1:3" x14ac:dyDescent="0.25">
      <c r="A321" s="2" t="str">
        <f>([3]UKBuilding_List!A321)</f>
        <v>0651</v>
      </c>
      <c r="B321" s="3" t="str">
        <f>VLOOKUP(A321,[3]UKBuilding_List!$A$1:$D$376,3,FALSE)</f>
        <v>Mandrell Hall</v>
      </c>
      <c r="C321" s="1"/>
    </row>
    <row r="322" spans="1:3" x14ac:dyDescent="0.25">
      <c r="A322" s="2" t="str">
        <f>([3]UKBuilding_List!A322)</f>
        <v>0652</v>
      </c>
      <c r="B322" s="3" t="str">
        <f>VLOOKUP(A322,[3]UKBuilding_List!$A$1:$D$376,3,FALSE)</f>
        <v>Bosworth Hall</v>
      </c>
      <c r="C322" s="1"/>
    </row>
    <row r="323" spans="1:3" x14ac:dyDescent="0.25">
      <c r="A323" s="2" t="str">
        <f>([3]UKBuilding_List!A323)</f>
        <v>0653</v>
      </c>
      <c r="B323" s="3" t="str">
        <f>VLOOKUP(A323,[3]UKBuilding_List!$A$1:$D$376,3,FALSE)</f>
        <v>Sanders Hall</v>
      </c>
      <c r="C323" s="1"/>
    </row>
    <row r="324" spans="1:3" x14ac:dyDescent="0.25">
      <c r="A324" s="2" t="str">
        <f>([3]UKBuilding_List!A324)</f>
        <v>0654</v>
      </c>
      <c r="B324" s="3" t="str">
        <f>VLOOKUP(A324,[3]UKBuilding_List!$A$1:$D$376,3,FALSE)</f>
        <v>Building 100</v>
      </c>
      <c r="C324" s="1"/>
    </row>
    <row r="325" spans="1:3" x14ac:dyDescent="0.25">
      <c r="A325" s="2" t="str">
        <f>([3]UKBuilding_List!A325)</f>
        <v>0655</v>
      </c>
      <c r="B325" s="3" t="str">
        <f>VLOOKUP(A325,[3]UKBuilding_List!$A$1:$D$376,3,FALSE)</f>
        <v>Building 200</v>
      </c>
      <c r="C325" s="1"/>
    </row>
    <row r="326" spans="1:3" x14ac:dyDescent="0.25">
      <c r="A326" s="2" t="str">
        <f>([3]UKBuilding_List!A326)</f>
        <v>0656</v>
      </c>
      <c r="B326" s="3" t="str">
        <f>VLOOKUP(A326,[3]UKBuilding_List!$A$1:$D$376,3,FALSE)</f>
        <v>Building 300</v>
      </c>
      <c r="C326" s="1"/>
    </row>
    <row r="327" spans="1:3" x14ac:dyDescent="0.25">
      <c r="A327" s="2" t="str">
        <f>([3]UKBuilding_List!A327)</f>
        <v>0657</v>
      </c>
      <c r="B327" s="3" t="str">
        <f>VLOOKUP(A327,[3]UKBuilding_List!$A$1:$D$376,3,FALSE)</f>
        <v>Building 400</v>
      </c>
      <c r="C327" s="1"/>
    </row>
    <row r="328" spans="1:3" x14ac:dyDescent="0.25">
      <c r="A328" s="2" t="str">
        <f>([3]UKBuilding_List!A328)</f>
        <v>0658</v>
      </c>
      <c r="B328" s="3" t="str">
        <f>VLOOKUP(A328,[3]UKBuilding_List!$A$1:$D$376,3,FALSE)</f>
        <v>Maintenance Bldg.</v>
      </c>
      <c r="C328" s="1"/>
    </row>
    <row r="329" spans="1:3" x14ac:dyDescent="0.25">
      <c r="A329" s="2" t="str">
        <f>([3]UKBuilding_List!A329)</f>
        <v>0659</v>
      </c>
      <c r="B329" s="3" t="str">
        <f>VLOOKUP(A329,[3]UKBuilding_List!$A$1:$D$376,3,FALSE)</f>
        <v>Gas Building</v>
      </c>
      <c r="C329" s="1"/>
    </row>
    <row r="330" spans="1:3" x14ac:dyDescent="0.25">
      <c r="A330" s="2" t="str">
        <f>([3]UKBuilding_List!A330)</f>
        <v>0660</v>
      </c>
      <c r="B330" s="3" t="str">
        <f>VLOOKUP(A330,[3]UKBuilding_List!$A$1:$D$376,3,FALSE)</f>
        <v>Maxwelton Ct. Apts #1</v>
      </c>
      <c r="C330" s="1"/>
    </row>
    <row r="331" spans="1:3" x14ac:dyDescent="0.25">
      <c r="A331" s="2" t="str">
        <f>([3]UKBuilding_List!A331)</f>
        <v>0661</v>
      </c>
      <c r="B331" s="3" t="str">
        <f>VLOOKUP(A331,[3]UKBuilding_List!$A$1:$D$376,3,FALSE)</f>
        <v>Maxwelton Ct. Apts #2</v>
      </c>
      <c r="C331" s="1"/>
    </row>
    <row r="332" spans="1:3" x14ac:dyDescent="0.25">
      <c r="A332" s="2" t="str">
        <f>([3]UKBuilding_List!A332)</f>
        <v>0662</v>
      </c>
      <c r="B332" s="3" t="str">
        <f>VLOOKUP(A332,[3]UKBuilding_List!$A$1:$D$376,3,FALSE)</f>
        <v>Maxwelton Ct. Apts #3</v>
      </c>
      <c r="C332" s="1"/>
    </row>
    <row r="333" spans="1:3" x14ac:dyDescent="0.25">
      <c r="A333" s="2" t="str">
        <f>([3]UKBuilding_List!A333)</f>
        <v>0663</v>
      </c>
      <c r="B333" s="3" t="str">
        <f>VLOOKUP(A333,[3]UKBuilding_List!$A$1:$D$376,3,FALSE)</f>
        <v>Maxwelton Ct. Apts #4</v>
      </c>
      <c r="C333" s="1"/>
    </row>
    <row r="334" spans="1:3" x14ac:dyDescent="0.25">
      <c r="A334" s="2" t="str">
        <f>([3]UKBuilding_List!A334)</f>
        <v>0664</v>
      </c>
      <c r="B334" s="3" t="str">
        <f>VLOOKUP(A334,[3]UKBuilding_List!$A$1:$D$376,3,FALSE)</f>
        <v>Maxwelton Ct. Apts #5</v>
      </c>
      <c r="C334" s="1"/>
    </row>
    <row r="335" spans="1:3" x14ac:dyDescent="0.25">
      <c r="A335" s="2" t="str">
        <f>([3]UKBuilding_List!A335)</f>
        <v>0665</v>
      </c>
      <c r="B335" s="3" t="str">
        <f>VLOOKUP(A335,[3]UKBuilding_List!$A$1:$D$376,3,FALSE)</f>
        <v>Maxwelton Ct. Apts #6</v>
      </c>
      <c r="C335" s="1"/>
    </row>
    <row r="336" spans="1:3" x14ac:dyDescent="0.25">
      <c r="A336" s="2" t="str">
        <f>([3]UKBuilding_List!A336)</f>
        <v>0666</v>
      </c>
      <c r="B336" s="3" t="str">
        <f>VLOOKUP(A336,[3]UKBuilding_List!$A$1:$D$376,3,FALSE)</f>
        <v>Maxwelton Ct. Apts #7</v>
      </c>
      <c r="C336" s="1"/>
    </row>
    <row r="337" spans="1:3" x14ac:dyDescent="0.25">
      <c r="A337" s="2" t="str">
        <f>([3]UKBuilding_List!A337)</f>
        <v>0667</v>
      </c>
      <c r="B337" s="3" t="str">
        <f>VLOOKUP(A337,[3]UKBuilding_List!$A$1:$D$376,3,FALSE)</f>
        <v>Maxwelton Ct. Apts #8</v>
      </c>
      <c r="C337" s="1"/>
    </row>
    <row r="338" spans="1:3" x14ac:dyDescent="0.25">
      <c r="A338" s="2" t="str">
        <f>([3]UKBuilding_List!A338)</f>
        <v>0668</v>
      </c>
      <c r="B338" s="3" t="str">
        <f>VLOOKUP(A338,[3]UKBuilding_List!$A$1:$D$376,3,FALSE)</f>
        <v>Maxwelton Ct. Apts #9</v>
      </c>
      <c r="C338" s="1"/>
    </row>
    <row r="339" spans="1:3" x14ac:dyDescent="0.25">
      <c r="A339" s="2" t="str">
        <f>([3]UKBuilding_List!A339)</f>
        <v>0669</v>
      </c>
      <c r="B339" s="3" t="str">
        <f>VLOOKUP(A339,[3]UKBuilding_List!$A$1:$D$376,3,FALSE)</f>
        <v>Maxwelton Ct. Apts #10</v>
      </c>
      <c r="C339" s="1"/>
    </row>
    <row r="340" spans="1:3" x14ac:dyDescent="0.25">
      <c r="A340" s="2" t="str">
        <f>([3]UKBuilding_List!A340)</f>
        <v>0670</v>
      </c>
      <c r="B340" s="3" t="str">
        <f>VLOOKUP(A340,[3]UKBuilding_List!$A$1:$D$376,3,FALSE)</f>
        <v>Maxwelton Ct. Apts #11</v>
      </c>
      <c r="C340" s="1"/>
    </row>
    <row r="341" spans="1:3" x14ac:dyDescent="0.25">
      <c r="A341" s="2" t="str">
        <f>([3]UKBuilding_List!A341)</f>
        <v>0671</v>
      </c>
      <c r="B341" s="3" t="str">
        <f>VLOOKUP(A341,[3]UKBuilding_List!$A$1:$D$376,3,FALSE)</f>
        <v>Maxwelton Ct. Apts #12</v>
      </c>
      <c r="C341" s="1"/>
    </row>
    <row r="342" spans="1:3" x14ac:dyDescent="0.25">
      <c r="A342" s="2" t="str">
        <f>([3]UKBuilding_List!A342)</f>
        <v>0672</v>
      </c>
      <c r="B342" s="3" t="str">
        <f>VLOOKUP(A342,[3]UKBuilding_List!$A$1:$D$376,3,FALSE)</f>
        <v>Maxwelton Ct. Apts #13</v>
      </c>
      <c r="C342" s="1"/>
    </row>
    <row r="343" spans="1:3" x14ac:dyDescent="0.25">
      <c r="A343" s="2" t="str">
        <f>([3]UKBuilding_List!A343)</f>
        <v>0673</v>
      </c>
      <c r="B343" s="3" t="str">
        <f>VLOOKUP(A343,[3]UKBuilding_List!$A$1:$D$376,3,FALSE)</f>
        <v>Maxwelton Ct. Apts #14</v>
      </c>
      <c r="C343" s="1"/>
    </row>
    <row r="344" spans="1:3" x14ac:dyDescent="0.25">
      <c r="A344" s="2" t="str">
        <f>([3]UKBuilding_List!A344)</f>
        <v>0674</v>
      </c>
      <c r="B344" s="3" t="str">
        <f>VLOOKUP(A344,[3]UKBuilding_List!$A$1:$D$376,3,FALSE)</f>
        <v>Maxwelton Ct. Apts #15</v>
      </c>
      <c r="C344" s="1"/>
    </row>
    <row r="345" spans="1:3" x14ac:dyDescent="0.25">
      <c r="A345" s="2" t="str">
        <f>([3]UKBuilding_List!A345)</f>
        <v>0675</v>
      </c>
      <c r="B345" s="3" t="str">
        <f>VLOOKUP(A345,[3]UKBuilding_List!$A$1:$D$376,3,FALSE)</f>
        <v>Maxwelton Ct. Apts #16</v>
      </c>
      <c r="C345" s="1"/>
    </row>
    <row r="346" spans="1:3" x14ac:dyDescent="0.25">
      <c r="A346" s="2" t="str">
        <f>([3]UKBuilding_List!A346)</f>
        <v>0676</v>
      </c>
      <c r="B346" s="3" t="str">
        <f>VLOOKUP(A346,[3]UKBuilding_List!$A$1:$D$376,3,FALSE)</f>
        <v>Bill Gatton Student Center</v>
      </c>
      <c r="C346" s="1"/>
    </row>
    <row r="347" spans="1:3" x14ac:dyDescent="0.25">
      <c r="A347" s="2" t="str">
        <f>([3]UKBuilding_List!A347)</f>
        <v>0677</v>
      </c>
      <c r="B347" s="3" t="str">
        <f>VLOOKUP(A347,[3]UKBuilding_List!$A$1:$D$376,3,FALSE)</f>
        <v>University Flats</v>
      </c>
      <c r="C347" s="1"/>
    </row>
    <row r="348" spans="1:3" x14ac:dyDescent="0.25">
      <c r="A348" s="2" t="str">
        <f>([3]UKBuilding_List!A348)</f>
        <v>0678</v>
      </c>
      <c r="B348" s="3" t="str">
        <f>VLOOKUP(A348,[3]UKBuilding_List!$A$1:$D$376,3,FALSE)</f>
        <v>Lewis Hall</v>
      </c>
      <c r="C348" s="1"/>
    </row>
    <row r="349" spans="1:3" x14ac:dyDescent="0.25">
      <c r="A349" s="2" t="str">
        <f>([3]UKBuilding_List!A349)</f>
        <v>0679</v>
      </c>
      <c r="B349" s="3" t="str">
        <f>VLOOKUP(A349,[3]UKBuilding_List!$A$1:$D$376,3,FALSE)</f>
        <v>Research Building #2</v>
      </c>
      <c r="C349" s="1"/>
    </row>
    <row r="350" spans="1:3" x14ac:dyDescent="0.25">
      <c r="A350" s="2" t="str">
        <f>([3]UKBuilding_List!A350)</f>
        <v>0682</v>
      </c>
      <c r="B350" s="3" t="str">
        <f>VLOOKUP(A350,[3]UKBuilding_List!$A$1:$D$376,3,FALSE)</f>
        <v>Baseball Facility</v>
      </c>
      <c r="C350" s="1"/>
    </row>
    <row r="351" spans="1:3" x14ac:dyDescent="0.25">
      <c r="A351" s="2" t="str">
        <f>([3]UKBuilding_List!A351)</f>
        <v>0690</v>
      </c>
      <c r="B351" s="3" t="str">
        <f>VLOOKUP(A351,[3]UKBuilding_List!$A$1:$D$376,3,FALSE)</f>
        <v>441 Rose Ln</v>
      </c>
      <c r="C351" s="1"/>
    </row>
    <row r="352" spans="1:3" x14ac:dyDescent="0.25">
      <c r="A352" s="2" t="str">
        <f>([3]UKBuilding_List!A352)</f>
        <v>0695</v>
      </c>
      <c r="B352" s="3" t="str">
        <f>VLOOKUP(A352,[3]UKBuilding_List!$A$1:$D$376,3,FALSE)</f>
        <v>Blue Lot Bus Shelter</v>
      </c>
      <c r="C352" s="1"/>
    </row>
    <row r="353" spans="1:3" x14ac:dyDescent="0.25">
      <c r="A353" s="2" t="str">
        <f>([3]UKBuilding_List!A353)</f>
        <v>0698</v>
      </c>
      <c r="B353" s="3" t="str">
        <f>VLOOKUP(A353,[3]UKBuilding_List!$A$1:$D$376,3,FALSE)</f>
        <v>University Inn #1</v>
      </c>
      <c r="C353" s="1"/>
    </row>
    <row r="354" spans="1:3" x14ac:dyDescent="0.25">
      <c r="A354" s="2" t="str">
        <f>([3]UKBuilding_List!A354)</f>
        <v>0699</v>
      </c>
      <c r="B354" s="3" t="str">
        <f>VLOOKUP(A354,[3]UKBuilding_List!$A$1:$D$376,3,FALSE)</f>
        <v>University Inn #2</v>
      </c>
      <c r="C354" s="1"/>
    </row>
    <row r="355" spans="1:3" x14ac:dyDescent="0.25">
      <c r="A355" s="2" t="str">
        <f>([3]UKBuilding_List!A355)</f>
        <v>0702</v>
      </c>
      <c r="B355" s="3" t="str">
        <f>VLOOKUP(A355,[3]UKBuilding_List!$A$1:$D$376,3,FALSE)</f>
        <v>Soccer Support Building</v>
      </c>
      <c r="C355" s="1"/>
    </row>
    <row r="356" spans="1:3" x14ac:dyDescent="0.25">
      <c r="A356" s="2" t="str">
        <f>([3]UKBuilding_List!A356)</f>
        <v>0703</v>
      </c>
      <c r="B356" s="3" t="str">
        <f>VLOOKUP(A356,[3]UKBuilding_List!$A$1:$D$376,3,FALSE)</f>
        <v>Senior Center</v>
      </c>
      <c r="C356" s="1"/>
    </row>
    <row r="357" spans="1:3" x14ac:dyDescent="0.25">
      <c r="A357" s="2" t="str">
        <f>([3]UKBuilding_List!A357)</f>
        <v>0705</v>
      </c>
      <c r="B357" s="3" t="str">
        <f>VLOOKUP(A357,[3]UKBuilding_List!$A$1:$D$376,3,FALSE)</f>
        <v>131 Virginia Ave</v>
      </c>
      <c r="C357" s="1"/>
    </row>
    <row r="358" spans="1:3" x14ac:dyDescent="0.25">
      <c r="A358" s="2" t="str">
        <f>([3]UKBuilding_List!A358)</f>
        <v>0706</v>
      </c>
      <c r="B358" s="3" t="str">
        <f>VLOOKUP(A358,[3]UKBuilding_List!$A$1:$D$376,3,FALSE)</f>
        <v>662 Maxwelton Ct</v>
      </c>
      <c r="C358" s="1"/>
    </row>
    <row r="359" spans="1:3" x14ac:dyDescent="0.25">
      <c r="A359" s="2" t="str">
        <f>([3]UKBuilding_List!A359)</f>
        <v>0708</v>
      </c>
      <c r="B359" s="3" t="str">
        <f>VLOOKUP(A359,[3]UKBuilding_List!$A$1:$D$376,3,FALSE)</f>
        <v>Kiln Enclosure Building</v>
      </c>
      <c r="C359" s="1"/>
    </row>
    <row r="360" spans="1:3" x14ac:dyDescent="0.25">
      <c r="A360" s="2" t="str">
        <f>([3]UKBuilding_List!A360)</f>
        <v>0709</v>
      </c>
      <c r="B360" s="3" t="str">
        <f>VLOOKUP(A360,[3]UKBuilding_List!$A$1:$D$376,3,FALSE)</f>
        <v>401 S Limestone</v>
      </c>
      <c r="C360" s="1"/>
    </row>
    <row r="361" spans="1:3" x14ac:dyDescent="0.25">
      <c r="A361" s="2" t="str">
        <f>([3]UKBuilding_List!A361)</f>
        <v>0710</v>
      </c>
      <c r="B361" s="3" t="str">
        <f>VLOOKUP(A361,[3]UKBuilding_List!$A$1:$D$376,3,FALSE)</f>
        <v>130 Winslow St</v>
      </c>
      <c r="C361" s="1"/>
    </row>
    <row r="362" spans="1:3" x14ac:dyDescent="0.25">
      <c r="A362" s="2" t="str">
        <f>([3]UKBuilding_List!A362)</f>
        <v>0711</v>
      </c>
      <c r="B362" s="3" t="str">
        <f>VLOOKUP(A362,[3]UKBuilding_List!$A$1:$D$376,3,FALSE)</f>
        <v>Orange Lot Bus Shelter</v>
      </c>
      <c r="C362" s="1"/>
    </row>
    <row r="363" spans="1:3" x14ac:dyDescent="0.25">
      <c r="A363" s="2">
        <f>([3]UKBuilding_List!A363)</f>
        <v>1200</v>
      </c>
      <c r="B363" s="3" t="str">
        <f>VLOOKUP(A363,[3]UKBuilding_List!$A$1:$D$376,3,FALSE)</f>
        <v>Electric Substation #1</v>
      </c>
      <c r="C363" s="1"/>
    </row>
    <row r="364" spans="1:3" x14ac:dyDescent="0.25">
      <c r="A364" s="2">
        <f>([3]UKBuilding_List!A364)</f>
        <v>1201</v>
      </c>
      <c r="B364" s="3" t="str">
        <f>VLOOKUP(A364,[3]UKBuilding_List!$A$1:$D$376,3,FALSE)</f>
        <v>Electric Substation #3</v>
      </c>
      <c r="C364" s="1"/>
    </row>
    <row r="365" spans="1:3" x14ac:dyDescent="0.25">
      <c r="A365" s="2" t="str">
        <f>([3]UKBuilding_List!A365)</f>
        <v>8633</v>
      </c>
      <c r="B365" s="3" t="str">
        <f>VLOOKUP(A365,[3]UKBuilding_List!$A$1:$D$376,3,FALSE)</f>
        <v>UK HealthCare Good Samaritan Hospital</v>
      </c>
      <c r="C365" s="1"/>
    </row>
    <row r="366" spans="1:3" x14ac:dyDescent="0.25">
      <c r="A366" s="2" t="str">
        <f>([3]UKBuilding_List!A366)</f>
        <v>9127</v>
      </c>
      <c r="B366" s="3" t="str">
        <f>VLOOKUP(A366,[3]UKBuilding_List!$A$1:$D$376,3,FALSE)</f>
        <v>1101 S. Limestone</v>
      </c>
      <c r="C366" s="1"/>
    </row>
    <row r="367" spans="1:3" x14ac:dyDescent="0.25">
      <c r="A367" s="2" t="str">
        <f>([3]UKBuilding_List!A367)</f>
        <v>9777</v>
      </c>
      <c r="B367" s="3" t="str">
        <f>VLOOKUP(A367,[3]UKBuilding_List!$A$1:$D$376,3,FALSE)</f>
        <v>114 Conn Terrace</v>
      </c>
      <c r="C367" s="1"/>
    </row>
    <row r="368" spans="1:3" x14ac:dyDescent="0.25">
      <c r="A368" s="2">
        <f>([3]UKBuilding_List!A368)</f>
        <v>9813</v>
      </c>
      <c r="B368" s="3" t="str">
        <f>VLOOKUP(A368,[3]UKBuilding_List!$A$1:$D$376,3,FALSE)</f>
        <v>Child Development Center of the Bluegrass, Inc.</v>
      </c>
      <c r="C368" s="1"/>
    </row>
    <row r="369" spans="1:3" x14ac:dyDescent="0.25">
      <c r="A369" s="2" t="str">
        <f>([3]UKBuilding_List!A369)</f>
        <v>9853</v>
      </c>
      <c r="B369" s="3" t="str">
        <f>VLOOKUP(A369,[3]UKBuilding_List!$A$1:$D$376,3,FALSE)</f>
        <v>Shriners Hospitals for Children Medical Center - Lexington</v>
      </c>
      <c r="C369" s="1"/>
    </row>
    <row r="370" spans="1:3" x14ac:dyDescent="0.25">
      <c r="A370" s="2" t="str">
        <f>([3]UKBuilding_List!A370)</f>
        <v>9854</v>
      </c>
      <c r="B370" s="3" t="str">
        <f>VLOOKUP(A370,[3]UKBuilding_List!$A$1:$D$376,3,FALSE)</f>
        <v>Anthropology Research Building</v>
      </c>
      <c r="C370" s="1"/>
    </row>
    <row r="371" spans="1:3" x14ac:dyDescent="0.25">
      <c r="A371" s="2" t="str">
        <f>([3]UKBuilding_List!A371)</f>
        <v>9861</v>
      </c>
      <c r="B371" s="3" t="str">
        <f>VLOOKUP(A371,[3]UKBuilding_List!$A$1:$D$376,3,FALSE)</f>
        <v>845 Angliana Ave</v>
      </c>
      <c r="C371" s="1"/>
    </row>
    <row r="372" spans="1:3" x14ac:dyDescent="0.25">
      <c r="A372" s="2" t="str">
        <f>([3]UKBuilding_List!A372)</f>
        <v>9873</v>
      </c>
      <c r="B372" s="3" t="str">
        <f>VLOOKUP(A372,[3]UKBuilding_List!$A$1:$D$376,3,FALSE)</f>
        <v>UKHC Midwife Clinic</v>
      </c>
      <c r="C372" s="1"/>
    </row>
    <row r="373" spans="1:3" x14ac:dyDescent="0.25">
      <c r="A373" s="2" t="str">
        <f>([3]UKBuilding_List!A373)</f>
        <v>9875</v>
      </c>
      <c r="B373" s="3" t="str">
        <f>VLOOKUP(A373,[3]UKBuilding_List!$A$1:$D$376,3,FALSE)</f>
        <v>Vaughan Warehouse and Office</v>
      </c>
      <c r="C373" s="1"/>
    </row>
    <row r="374" spans="1:3" x14ac:dyDescent="0.25">
      <c r="A374" s="2" t="str">
        <f>([3]UKBuilding_List!A374)</f>
        <v>9876</v>
      </c>
      <c r="B374" s="3" t="str">
        <f>VLOOKUP(A374,[3]UKBuilding_List!$A$1:$D$376,3,FALSE)</f>
        <v>Vaughan Warehouse #1</v>
      </c>
      <c r="C374" s="1"/>
    </row>
    <row r="375" spans="1:3" x14ac:dyDescent="0.25">
      <c r="A375" s="2" t="str">
        <f>([3]UKBuilding_List!A375)</f>
        <v>9877</v>
      </c>
      <c r="B375" s="3" t="str">
        <f>VLOOKUP(A375,[3]UKBuilding_List!$A$1:$D$376,3,FALSE)</f>
        <v>Vaughan Warehouse #2</v>
      </c>
      <c r="C375" s="1"/>
    </row>
    <row r="376" spans="1:3" x14ac:dyDescent="0.25">
      <c r="A376" s="2" t="str">
        <f>([3]UKBuilding_List!A376)</f>
        <v>9878</v>
      </c>
      <c r="B376" s="3" t="str">
        <f>VLOOKUP(A376,[3]UKBuilding_List!$A$1:$D$376,3,FALSE)</f>
        <v>Vaughan Warehouse #7</v>
      </c>
      <c r="C376" s="1"/>
    </row>
    <row r="377" spans="1:3" x14ac:dyDescent="0.25">
      <c r="A377" s="2" t="str">
        <f>([3]UKBuilding_List!A377)</f>
        <v>9879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9881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9882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9925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9983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2018-07-19T19:35:20Z</dcterms:modified>
</cp:coreProperties>
</file>