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036" yWindow="120" windowWidth="1675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  <sheet name="Sheet1" sheetId="5" r:id="rId5"/>
  </sheets>
  <externalReferences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Changes'!$A$1:$K$30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7" i="1" l="1"/>
  <c r="M9" i="1"/>
  <c r="M10" i="1"/>
  <c r="M12" i="1"/>
  <c r="M14" i="1"/>
  <c r="M15" i="1"/>
  <c r="M19" i="1"/>
  <c r="M20" i="1"/>
  <c r="M21" i="1"/>
  <c r="M22" i="1"/>
  <c r="M23" i="1"/>
  <c r="M24" i="1"/>
  <c r="J7" i="1"/>
  <c r="J9" i="1"/>
  <c r="J10" i="1"/>
  <c r="J12" i="1"/>
  <c r="J14" i="1"/>
  <c r="J15" i="1"/>
  <c r="J19" i="1"/>
  <c r="J20" i="1"/>
  <c r="J21" i="1"/>
  <c r="J22" i="1"/>
  <c r="J23" i="1"/>
  <c r="J24" i="1"/>
  <c r="H29" i="1" l="1"/>
  <c r="G29" i="1"/>
  <c r="M29" i="1" l="1"/>
  <c r="K2" i="1" s="1"/>
  <c r="J29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<sst xmlns="http://schemas.openxmlformats.org/spreadsheetml/2006/main" count="343" uniqueCount="163">
  <si>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</si>
  <si>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</si>
  <si>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</si>
  <si>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</si>
  <si>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</si>
  <si>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</si>
  <si>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</si>
  <si>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</si>
  <si>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</si>
  <si>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</si>
  <si>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</si>
  <si>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</si>
  <si>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</si>
  <si>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</si>
  <si>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</si>
  <si>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</si>
  <si>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</si>
  <si>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</si>
  <si>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</si>
  <si>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</si>
  <si>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</si>
  <si>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</si>
  <si>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</si>
  <si>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</si>
  <si>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</si>
  <si>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</si>
  <si>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</si>
  <si>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</si>
  <si>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</si>
  <si>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</si>
  <si>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</si>
  <si>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</si>
  <si>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</si>
  <si>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</si>
  <si>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</si>
  <si>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</si>
  <si>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</si>
  <si>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</si>
  <si>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</si>
  <si>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</si>
  <si>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</si>
  <si>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</si>
  <si>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</si>
  <si>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</si>
  <si>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</si>
  <si>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</si>
  <si>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</si>
  <si>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</si>
  <si>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</si>
  <si>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</si>
  <si>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</si>
  <si>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</si>
  <si>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</si>
  <si>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</si>
  <si>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</si>
  <si>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</si>
  <si>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</si>
  <si>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</si>
  <si>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</si>
  <si>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</si>
  <si>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</si>
  <si>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</si>
  <si>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</si>
  <si>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</si>
  <si>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</si>
  <si>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</si>
  <si>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</si>
  <si>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</si>
  <si>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</si>
  <si>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</si>
  <si>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</si>
  <si>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</si>
  <si>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</si>
  <si>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0005</t>
  </si>
  <si>
    <t>112</t>
  </si>
  <si>
    <t>01</t>
  </si>
  <si>
    <t>Room Label Change: 112O Changed To 112</t>
  </si>
  <si>
    <t>112A</t>
  </si>
  <si>
    <t>112B</t>
  </si>
  <si>
    <t>Room Label Change: 112M Changed To 112B</t>
  </si>
  <si>
    <t>112C</t>
  </si>
  <si>
    <t>Room Label Change: 112L Changed To 112C</t>
  </si>
  <si>
    <t>112E</t>
  </si>
  <si>
    <t>112F</t>
  </si>
  <si>
    <t>112G</t>
  </si>
  <si>
    <t>Room Label Change: 112J Changed To 112F</t>
  </si>
  <si>
    <t>Room Label Change: 112I Changed To 112G</t>
  </si>
  <si>
    <t>112H</t>
  </si>
  <si>
    <t>112J</t>
  </si>
  <si>
    <t>112K</t>
  </si>
  <si>
    <t>112L</t>
  </si>
  <si>
    <t>Room Label Change: 112G Changed To 112J</t>
  </si>
  <si>
    <t>Room Label Change: 112F Changed To 112K</t>
  </si>
  <si>
    <t>112M</t>
  </si>
  <si>
    <t>112N</t>
  </si>
  <si>
    <t>112P</t>
  </si>
  <si>
    <t>112Q</t>
  </si>
  <si>
    <t>112R</t>
  </si>
  <si>
    <t>112S</t>
  </si>
  <si>
    <t>112T</t>
  </si>
  <si>
    <t>112U</t>
  </si>
  <si>
    <t>Room Label Change: 112D Changed To 112M</t>
  </si>
  <si>
    <t>Room Label Change: 112C Changed To 112N</t>
  </si>
  <si>
    <t>Room Label Change: 112 Changed To 112P</t>
  </si>
  <si>
    <t>Room Label Change: 112B Changed To 112Q</t>
  </si>
  <si>
    <t>Room Label Change: 112A Changed To 112R</t>
  </si>
  <si>
    <t>Room Label Change: 112K Changed To 112S</t>
  </si>
  <si>
    <t>This area contains a Kitchenette, Area that could be assigned it own room number. (112D)</t>
  </si>
  <si>
    <t>added 42" door b/ 112P &amp; 118</t>
  </si>
  <si>
    <t>Was part of 112O</t>
  </si>
  <si>
    <t>Space divided: now 112U and 112T</t>
  </si>
  <si>
    <t>112A1</t>
  </si>
  <si>
    <t>Room Label Change: 112N Changed To 112A1</t>
  </si>
  <si>
    <t>Room Label Change: 112P Changed To 112L1</t>
  </si>
  <si>
    <t>112L1</t>
  </si>
  <si>
    <t>LX-0005-01-112A</t>
  </si>
  <si>
    <t>F.D.PETERSON SERVICE - Room 112A</t>
  </si>
  <si>
    <t>LX-0005-01-112B</t>
  </si>
  <si>
    <t>F.D.PETERSON SERVICE - Room 112B</t>
  </si>
  <si>
    <t>LX-0005-01-112C</t>
  </si>
  <si>
    <t>F.D.PETERSON SERVICE - Room 112C</t>
  </si>
  <si>
    <t>LX-0005-01-112D</t>
  </si>
  <si>
    <t>F.D.PETERSON SERVICE - Room 112D</t>
  </si>
  <si>
    <t>LX-0005-01-112E</t>
  </si>
  <si>
    <t>F.D.PETERSON SERVICE - Room 112E</t>
  </si>
  <si>
    <t>LX-0005-01-112F</t>
  </si>
  <si>
    <t>F.D.PETERSON SERVICE - Room 112F</t>
  </si>
  <si>
    <t>LX-0005-01-112G</t>
  </si>
  <si>
    <t>F.D.PETERSON SERVICE - Room 112G</t>
  </si>
  <si>
    <t>LX-0005-01-112H</t>
  </si>
  <si>
    <t>F.D.PETERSON SERVICE - Room 112H</t>
  </si>
  <si>
    <t>LX-0005-01-112I</t>
  </si>
  <si>
    <t>F.D.PETERSON SERVICE - Room 112I</t>
  </si>
  <si>
    <t>LX-0005-01-112J</t>
  </si>
  <si>
    <t>F.D.PETERSON SERVICE - Room 112J</t>
  </si>
  <si>
    <t>LX-0005-01-112K</t>
  </si>
  <si>
    <t>F.D.PETERSON SERVICE - Room 112K</t>
  </si>
  <si>
    <t>LX-0005-01-112L</t>
  </si>
  <si>
    <t>F.D.PETERSON SERVICE - Room 112L</t>
  </si>
  <si>
    <t>LX-0005-01-112M</t>
  </si>
  <si>
    <t>F.D.PETERSON SERVICE - Room 112M</t>
  </si>
  <si>
    <t>LX-0005-01-112N</t>
  </si>
  <si>
    <t>F.D.PETERSON SERVICE - Room 112N</t>
  </si>
  <si>
    <t>LX-0005-01-112O</t>
  </si>
  <si>
    <t>F.D.PETERSON SERVICE - Room 112O</t>
  </si>
  <si>
    <t>LX-0005-01-112P</t>
  </si>
  <si>
    <t>F.D.PETERSON SERVICE - Room 112P</t>
  </si>
  <si>
    <t>LX-0005-01-112</t>
  </si>
  <si>
    <t>F.D.PETERSON SERVICE - Room 112</t>
  </si>
  <si>
    <t>LX-0005-01-112A1</t>
  </si>
  <si>
    <t>F.D.PETERSON SERVICE - Room 112A1</t>
  </si>
  <si>
    <t>LX-0005-01-112L1</t>
  </si>
  <si>
    <t>F.D.PETERSON SERVICE - Room 112L1</t>
  </si>
  <si>
    <t>LX-0005-01-112Q</t>
  </si>
  <si>
    <t>LX-0005-01-112R</t>
  </si>
  <si>
    <t>LX-0005-01-112S</t>
  </si>
  <si>
    <t>LX-0005-01-112T</t>
  </si>
  <si>
    <t>LX-0005-01-112U</t>
  </si>
  <si>
    <t>F.D.PETERSON SERVICE - Room 112Q</t>
  </si>
  <si>
    <t>F.D.PETERSON SERVICE - Room 112R</t>
  </si>
  <si>
    <t>F.D.PETERSON SERVICE - Room 112S</t>
  </si>
  <si>
    <t>F.D.PETERSON SERVICE - Room 112T</t>
  </si>
  <si>
    <t>F.D.PETERSON SERVICE - Room 112U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</si>
</sst>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trike/>
      <sz val="11"/>
      <color theme="1"/>
      <name val="Calibri"/>
      <family val="2"/>
      <scheme val="minor"/>
    </font>
    <font>
      <strike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1" fillId="0" borderId="0" xfId="43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0" fillId="0" borderId="0" xfId="0" applyNumberFormat="1" applyFill="1"/>
    <xf numFmtId="49" fontId="0" fillId="39" borderId="0" xfId="0" applyNumberFormat="1" applyFill="1"/>
    <xf numFmtId="49" fontId="24" fillId="38" borderId="0" xfId="0" applyNumberFormat="1" applyFont="1" applyFill="1"/>
    <xf numFmtId="49" fontId="24" fillId="0" borderId="0" xfId="0" applyNumberFormat="1" applyFont="1"/>
    <xf numFmtId="0" fontId="25" fillId="0" borderId="0" xfId="42" applyFont="1" applyAlignment="1" applyProtection="1">
      <alignment horizontal="left"/>
      <protection locked="0"/>
    </xf>
    <xf numFmtId="49" fontId="24" fillId="0" borderId="0" xfId="0" applyNumberFormat="1" applyFont="1" applyProtection="1">
      <protection locked="0"/>
    </xf>
    <xf numFmtId="0" fontId="24" fillId="0" borderId="0" xfId="0" applyFont="1" applyAlignment="1" applyProtection="1">
      <alignment wrapText="1"/>
      <protection locked="0"/>
    </xf>
    <xf numFmtId="0" fontId="25" fillId="0" borderId="0" xfId="43" applyFont="1" applyAlignment="1" applyProtection="1">
      <alignment horizontal="left"/>
      <protection locked="0"/>
    </xf>
    <xf numFmtId="0" fontId="23" fillId="39" borderId="0" xfId="43" applyFill="1" applyAlignment="1" applyProtection="1">
      <alignment horizontal="left"/>
      <protection locked="0"/>
    </xf>
    <xf numFmtId="49" fontId="0" fillId="39" borderId="0" xfId="0" applyNumberFormat="1" applyFill="1" applyProtection="1">
      <protection locked="0"/>
    </xf>
    <xf numFmtId="0" fontId="0" fillId="39" borderId="0" xfId="0" applyFill="1" applyAlignment="1" applyProtection="1">
      <alignment wrapText="1"/>
      <protection locked="0"/>
    </xf>
    <xf numFmtId="0" fontId="21" fillId="39" borderId="0" xfId="43" applyFont="1" applyFill="1" applyAlignment="1" applyProtection="1">
      <alignment horizontal="left"/>
      <protection locked="0"/>
    </xf>
    <xf numFmtId="0" fontId="21" fillId="39" borderId="0" xfId="42" applyFill="1" applyAlignment="1" applyProtection="1">
      <alignment horizontal="left"/>
      <protection locked="0"/>
    </xf>
    <xf numFmtId="49" fontId="23" fillId="39" borderId="0" xfId="43" applyNumberFormat="1" applyFill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 t="str">
            <v>0676</v>
          </cell>
          <cell r="C402" t="str">
            <v>New Student Center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opLeftCell="A4" zoomScale="90" zoomScaleNormal="90" workbookViewId="0">
      <selection activeCell="A6" sqref="A6:C2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42132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Frank D. Peterson Service Building</v>
      </c>
      <c r="C2" s="71"/>
      <c r="F2" s="24" t="s">
        <v>12</v>
      </c>
      <c r="G2" s="61" t="s">
        <v>62</v>
      </c>
      <c r="J2" s="15">
        <f>G29-J29</f>
        <v>17</v>
      </c>
      <c r="K2" s="15">
        <f>H29-M29</f>
        <v>7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72" t="s">
        <v>95</v>
      </c>
      <c r="B6" s="28" t="s">
        <v>75</v>
      </c>
      <c r="C6" s="11" t="s">
        <v>103</v>
      </c>
      <c r="D6" s="17" t="s">
        <v>6</v>
      </c>
      <c r="E6" s="34">
        <v>622</v>
      </c>
      <c r="F6" s="34">
        <v>622</v>
      </c>
      <c r="G6" s="34" t="s">
        <v>3</v>
      </c>
      <c r="H6" s="17" t="s">
        <v>18</v>
      </c>
      <c r="I6" s="11" t="s">
        <v>108</v>
      </c>
      <c r="J6" s="10"/>
      <c r="K6" s="40"/>
      <c r="M6" s="10"/>
      <c r="N6" s="40"/>
    </row>
    <row r="7" spans="1:16" ht="57.6" x14ac:dyDescent="0.3">
      <c r="A7" s="33" t="s">
        <v>74</v>
      </c>
      <c r="B7" s="28" t="s">
        <v>75</v>
      </c>
      <c r="C7" s="11" t="s">
        <v>76</v>
      </c>
      <c r="D7" s="17" t="s">
        <v>5</v>
      </c>
      <c r="E7" s="37">
        <v>830</v>
      </c>
      <c r="F7" s="37">
        <v>876</v>
      </c>
      <c r="G7" s="34" t="s">
        <v>3</v>
      </c>
      <c r="H7" s="17" t="s">
        <v>13</v>
      </c>
      <c r="I7" s="11" t="s">
        <v>107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28.8" x14ac:dyDescent="0.3">
      <c r="A8" s="36" t="s">
        <v>97</v>
      </c>
      <c r="B8" s="28" t="s">
        <v>75</v>
      </c>
      <c r="C8" s="11" t="s">
        <v>105</v>
      </c>
      <c r="D8" s="17" t="s">
        <v>6</v>
      </c>
      <c r="E8" s="34">
        <v>93</v>
      </c>
      <c r="F8" s="34">
        <v>93</v>
      </c>
      <c r="G8" s="34" t="s">
        <v>3</v>
      </c>
      <c r="H8" s="17" t="s">
        <v>18</v>
      </c>
      <c r="J8" s="10"/>
      <c r="K8" s="40"/>
      <c r="M8" s="10"/>
      <c r="N8" s="40"/>
    </row>
    <row r="9" spans="1:16" x14ac:dyDescent="0.3">
      <c r="A9" s="38" t="s">
        <v>77</v>
      </c>
      <c r="B9" s="28" t="s">
        <v>75</v>
      </c>
      <c r="C9" s="11" t="s">
        <v>24</v>
      </c>
      <c r="D9" s="17" t="s">
        <v>5</v>
      </c>
      <c r="E9" s="34">
        <v>128</v>
      </c>
      <c r="F9" s="34">
        <v>71</v>
      </c>
      <c r="G9" s="34" t="s">
        <v>3</v>
      </c>
      <c r="H9" s="17" t="s">
        <v>58</v>
      </c>
      <c r="I9" s="11" t="s">
        <v>109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28.8" x14ac:dyDescent="0.3">
      <c r="A10" s="38" t="s">
        <v>111</v>
      </c>
      <c r="B10" s="28" t="s">
        <v>75</v>
      </c>
      <c r="C10" s="11" t="s">
        <v>112</v>
      </c>
      <c r="D10" s="17" t="s">
        <v>5</v>
      </c>
      <c r="E10" s="34">
        <v>0</v>
      </c>
      <c r="F10" s="34">
        <v>57</v>
      </c>
      <c r="G10" s="34" t="s">
        <v>3</v>
      </c>
      <c r="H10" s="17" t="s">
        <v>18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28.8" x14ac:dyDescent="0.3">
      <c r="A11" s="36" t="s">
        <v>96</v>
      </c>
      <c r="B11" s="28" t="s">
        <v>75</v>
      </c>
      <c r="C11" s="11" t="s">
        <v>104</v>
      </c>
      <c r="D11" s="17" t="s">
        <v>6</v>
      </c>
      <c r="E11" s="34">
        <v>89</v>
      </c>
      <c r="F11" s="34">
        <v>89</v>
      </c>
      <c r="G11" s="34" t="s">
        <v>3</v>
      </c>
      <c r="H11" s="17" t="s">
        <v>18</v>
      </c>
      <c r="J11" s="10"/>
      <c r="K11" s="40"/>
      <c r="M11" s="10"/>
      <c r="N11" s="40"/>
    </row>
    <row r="12" spans="1:16" ht="28.8" x14ac:dyDescent="0.3">
      <c r="A12" s="38" t="s">
        <v>78</v>
      </c>
      <c r="B12" s="28" t="s">
        <v>75</v>
      </c>
      <c r="C12" s="11" t="s">
        <v>79</v>
      </c>
      <c r="D12" s="17" t="s">
        <v>6</v>
      </c>
      <c r="E12" s="34">
        <v>131</v>
      </c>
      <c r="F12" s="34">
        <v>108</v>
      </c>
      <c r="G12" s="34" t="s">
        <v>3</v>
      </c>
      <c r="H12" s="17" t="s">
        <v>58</v>
      </c>
      <c r="J12" s="10">
        <f>IF(G12="No Change","N/A",IF(G12="New Tag Required",Lookup!F:F,IF(G12="Remove Old Tag",Lookup!F:F,IF(G12="N/A","N/A",""))))</f>
        <v>0</v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28.8" x14ac:dyDescent="0.3">
      <c r="A13" s="36" t="s">
        <v>94</v>
      </c>
      <c r="B13" s="28" t="s">
        <v>75</v>
      </c>
      <c r="C13" s="11" t="s">
        <v>102</v>
      </c>
      <c r="D13" s="17" t="s">
        <v>6</v>
      </c>
      <c r="E13" s="34">
        <v>98</v>
      </c>
      <c r="F13" s="34">
        <v>98</v>
      </c>
      <c r="G13" s="34" t="s">
        <v>3</v>
      </c>
      <c r="H13" s="17" t="s">
        <v>58</v>
      </c>
      <c r="J13" s="10"/>
      <c r="K13" s="40"/>
      <c r="M13" s="10"/>
      <c r="N13" s="40"/>
    </row>
    <row r="14" spans="1:16" ht="28.8" x14ac:dyDescent="0.3">
      <c r="A14" s="38" t="s">
        <v>80</v>
      </c>
      <c r="B14" s="28" t="s">
        <v>75</v>
      </c>
      <c r="C14" s="11" t="s">
        <v>81</v>
      </c>
      <c r="D14" s="17" t="s">
        <v>6</v>
      </c>
      <c r="E14" s="34">
        <v>95</v>
      </c>
      <c r="F14" s="34">
        <v>95</v>
      </c>
      <c r="G14" s="34" t="s">
        <v>3</v>
      </c>
      <c r="H14" s="17" t="s">
        <v>58</v>
      </c>
      <c r="J14" s="10">
        <f>IF(G14="No Change","N/A",IF(G14="New Tag Required",Lookup!F:F,IF(G14="Remove Old Tag",Lookup!F:F,IF(G14="N/A","N/A",""))))</f>
        <v>0</v>
      </c>
      <c r="K14" s="35"/>
      <c r="L14" s="10"/>
      <c r="M14" s="10" t="str">
        <f>IF(H14="No Change","N/A",IF(H14="New Tag Required",Lookup!F:F,IF(H14="Remove Old Sign",Lookup!F:F,IF(H14="N/A","N/A",""))))</f>
        <v/>
      </c>
      <c r="N14" s="35"/>
      <c r="O14" s="10"/>
    </row>
    <row r="15" spans="1:16" ht="28.8" x14ac:dyDescent="0.3">
      <c r="A15" s="38" t="s">
        <v>82</v>
      </c>
      <c r="B15" s="28" t="s">
        <v>75</v>
      </c>
      <c r="C15" s="11" t="s">
        <v>22</v>
      </c>
      <c r="D15" s="17" t="s">
        <v>5</v>
      </c>
      <c r="E15" s="34">
        <v>378</v>
      </c>
      <c r="F15" s="34">
        <v>178</v>
      </c>
      <c r="G15" s="34" t="s">
        <v>2</v>
      </c>
      <c r="H15" s="17" t="s">
        <v>2</v>
      </c>
      <c r="I15" s="11" t="s">
        <v>110</v>
      </c>
      <c r="J15" s="10" t="str">
        <f>IF(G15="No Change","N/A",IF(G15="New Tag Required",Lookup!F:F,IF(G15="Remove Old Tag",Lookup!F:F,IF(G15="N/A","N/A",""))))</f>
        <v>N/A</v>
      </c>
      <c r="K15" s="35"/>
      <c r="L15" s="10"/>
      <c r="M15" s="10" t="str">
        <f>IF(H15="No Change","N/A",IF(H15="New Tag Required",Lookup!F:F,IF(H15="Remove Old Sign",Lookup!F:F,IF(H15="N/A","N/A",""))))</f>
        <v>N/A</v>
      </c>
      <c r="N15" s="35"/>
      <c r="O15" s="10"/>
    </row>
    <row r="16" spans="1:16" ht="28.8" x14ac:dyDescent="0.3">
      <c r="A16" s="36" t="s">
        <v>98</v>
      </c>
      <c r="B16" s="28" t="s">
        <v>75</v>
      </c>
      <c r="C16" s="11" t="s">
        <v>106</v>
      </c>
      <c r="D16" s="17" t="s">
        <v>5</v>
      </c>
      <c r="E16" s="34">
        <v>174</v>
      </c>
      <c r="F16" s="34">
        <v>124</v>
      </c>
      <c r="G16" s="34" t="s">
        <v>3</v>
      </c>
      <c r="H16" s="17" t="s">
        <v>18</v>
      </c>
      <c r="J16" s="10"/>
      <c r="K16" s="40"/>
      <c r="M16" s="10"/>
      <c r="N16" s="40"/>
    </row>
    <row r="17" spans="1:14" ht="28.8" x14ac:dyDescent="0.3">
      <c r="A17" s="36" t="s">
        <v>89</v>
      </c>
      <c r="B17" s="28" t="s">
        <v>75</v>
      </c>
      <c r="C17" s="11" t="s">
        <v>92</v>
      </c>
      <c r="D17" s="17" t="s">
        <v>6</v>
      </c>
      <c r="E17" s="34">
        <v>121</v>
      </c>
      <c r="F17" s="34">
        <v>121</v>
      </c>
      <c r="G17" s="34" t="s">
        <v>3</v>
      </c>
      <c r="H17" s="17" t="s">
        <v>58</v>
      </c>
      <c r="J17" s="10"/>
      <c r="K17" s="40"/>
      <c r="M17" s="10"/>
      <c r="N17" s="40"/>
    </row>
    <row r="18" spans="1:14" ht="28.8" x14ac:dyDescent="0.3">
      <c r="A18" s="36" t="s">
        <v>88</v>
      </c>
      <c r="B18" s="28" t="s">
        <v>75</v>
      </c>
      <c r="C18" s="11" t="s">
        <v>91</v>
      </c>
      <c r="D18" s="17" t="s">
        <v>6</v>
      </c>
      <c r="E18" s="34">
        <v>114</v>
      </c>
      <c r="F18" s="34">
        <v>114</v>
      </c>
      <c r="G18" s="34" t="s">
        <v>3</v>
      </c>
      <c r="H18" s="17" t="s">
        <v>58</v>
      </c>
      <c r="J18" s="10"/>
      <c r="K18" s="40"/>
      <c r="M18" s="10"/>
      <c r="N18" s="40"/>
    </row>
    <row r="19" spans="1:14" ht="28.8" x14ac:dyDescent="0.3">
      <c r="A19" s="36" t="s">
        <v>83</v>
      </c>
      <c r="B19" s="28" t="s">
        <v>75</v>
      </c>
      <c r="C19" s="11" t="s">
        <v>85</v>
      </c>
      <c r="D19" s="17" t="s">
        <v>6</v>
      </c>
      <c r="E19" s="34"/>
      <c r="F19" s="34">
        <v>125</v>
      </c>
      <c r="G19" s="34" t="s">
        <v>3</v>
      </c>
      <c r="H19" s="17" t="s">
        <v>58</v>
      </c>
      <c r="J19" s="10">
        <f>IF(G19="No Change","N/A",IF(G19="New Tag Required",Lookup!F:F,IF(G19="Remove Old Tag",Lookup!F:F,IF(G19="N/A","N/A",""))))</f>
        <v>0</v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30" x14ac:dyDescent="0.25">
      <c r="A20" s="36" t="s">
        <v>84</v>
      </c>
      <c r="B20" s="28" t="s">
        <v>75</v>
      </c>
      <c r="C20" s="11" t="s">
        <v>86</v>
      </c>
      <c r="D20" s="17" t="s">
        <v>6</v>
      </c>
      <c r="E20" s="34">
        <v>114</v>
      </c>
      <c r="F20" s="34">
        <v>114</v>
      </c>
      <c r="G20" s="34" t="s">
        <v>3</v>
      </c>
      <c r="H20" s="17" t="s">
        <v>58</v>
      </c>
      <c r="J20" s="10">
        <f>IF(G20="No Change","N/A",IF(G20="New Tag Required",Lookup!F:F,IF(G20="Remove Old Tag",Lookup!F:F,IF(G20="N/A","N/A",""))))</f>
        <v>0</v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x14ac:dyDescent="0.3">
      <c r="A21" s="36" t="s">
        <v>87</v>
      </c>
      <c r="B21" s="28" t="s">
        <v>75</v>
      </c>
      <c r="C21" s="11" t="s">
        <v>31</v>
      </c>
      <c r="D21" s="17" t="s">
        <v>6</v>
      </c>
      <c r="E21" s="34">
        <v>170</v>
      </c>
      <c r="F21" s="34">
        <v>170</v>
      </c>
      <c r="G21" s="34" t="s">
        <v>2</v>
      </c>
      <c r="H21" s="17" t="s">
        <v>2</v>
      </c>
      <c r="J21" s="10" t="str">
        <f>IF(G21="No Change","N/A",IF(G21="New Tag Required",Lookup!F:F,IF(G21="Remove Old Tag",Lookup!F:F,IF(G21="N/A","N/A",""))))</f>
        <v>N/A</v>
      </c>
      <c r="K21" s="40"/>
      <c r="M21" s="10" t="str">
        <f>IF(H21="No Change","N/A",IF(H21="New Tag Required",Lookup!F:F,IF(H21="Remove Old Sign",Lookup!F:F,IF(H21="N/A","N/A",""))))</f>
        <v>N/A</v>
      </c>
      <c r="N21" s="40"/>
    </row>
    <row r="22" spans="1:14" x14ac:dyDescent="0.3">
      <c r="A22" s="36" t="s">
        <v>90</v>
      </c>
      <c r="B22" s="28" t="s">
        <v>75</v>
      </c>
      <c r="C22" s="11" t="s">
        <v>51</v>
      </c>
      <c r="D22" s="17" t="s">
        <v>5</v>
      </c>
      <c r="E22" s="34">
        <v>95</v>
      </c>
      <c r="F22" s="34">
        <v>137</v>
      </c>
      <c r="G22" s="34" t="s">
        <v>3</v>
      </c>
      <c r="H22" s="17" t="s">
        <v>58</v>
      </c>
      <c r="J22" s="10">
        <f>IF(G22="No Change","N/A",IF(G22="New Tag Required",Lookup!F:F,IF(G22="Remove Old Tag",Lookup!F:F,IF(G22="N/A","N/A",""))))</f>
        <v>0</v>
      </c>
      <c r="K22" s="40"/>
      <c r="M22" s="10" t="str">
        <f>IF(H22="No Change","N/A",IF(H22="New Tag Required",Lookup!F:F,IF(H22="Remove Old Sign",Lookup!F:F,IF(H22="N/A","N/A",""))))</f>
        <v/>
      </c>
      <c r="N22" s="40"/>
    </row>
    <row r="23" spans="1:14" ht="28.8" x14ac:dyDescent="0.3">
      <c r="A23" s="72" t="s">
        <v>114</v>
      </c>
      <c r="B23" s="28" t="s">
        <v>75</v>
      </c>
      <c r="C23" s="11" t="s">
        <v>113</v>
      </c>
      <c r="D23" s="17" t="s">
        <v>6</v>
      </c>
      <c r="E23" s="34">
        <v>9</v>
      </c>
      <c r="F23" s="34">
        <v>9</v>
      </c>
      <c r="G23" s="34" t="s">
        <v>3</v>
      </c>
      <c r="H23" s="17" t="s">
        <v>18</v>
      </c>
      <c r="J23" s="10">
        <f>IF(G23="No Change","N/A",IF(G23="New Tag Required",Lookup!F:F,IF(G23="Remove Old Tag",Lookup!F:F,IF(G23="N/A","N/A",""))))</f>
        <v>0</v>
      </c>
      <c r="K23" s="40"/>
      <c r="M23" s="10" t="str">
        <f>IF(H23="No Change","N/A",IF(H23="New Tag Required",Lookup!F:F,IF(H23="Remove Old Sign",Lookup!F:F,IF(H23="N/A","N/A",""))))</f>
        <v/>
      </c>
      <c r="N23" s="40"/>
    </row>
    <row r="24" spans="1:14" ht="28.8" x14ac:dyDescent="0.3">
      <c r="A24" s="36" t="s">
        <v>93</v>
      </c>
      <c r="B24" s="28" t="s">
        <v>75</v>
      </c>
      <c r="C24" s="11" t="s">
        <v>101</v>
      </c>
      <c r="D24" s="17" t="s">
        <v>6</v>
      </c>
      <c r="E24" s="34">
        <v>131</v>
      </c>
      <c r="F24" s="34">
        <v>131</v>
      </c>
      <c r="G24" s="34" t="s">
        <v>55</v>
      </c>
      <c r="H24" s="17" t="s">
        <v>58</v>
      </c>
      <c r="J24" s="10">
        <f>IF(G24="No Change","N/A",IF(G24="New Tag Required",Lookup!F:F,IF(G24="Remove Old Tag",Lookup!F:F,IF(G24="N/A","N/A",""))))</f>
        <v>0</v>
      </c>
      <c r="K24" s="40"/>
      <c r="M24" s="10" t="str">
        <f>IF(H24="No Change","N/A",IF(H24="New Tag Required",Lookup!F:F,IF(H24="Remove Old Sign",Lookup!F:F,IF(H24="N/A","N/A",""))))</f>
        <v/>
      </c>
      <c r="N24" s="40"/>
    </row>
    <row r="25" spans="1:14" x14ac:dyDescent="0.3">
      <c r="A25" s="36" t="s">
        <v>99</v>
      </c>
      <c r="B25" s="28" t="s">
        <v>75</v>
      </c>
      <c r="C25" s="11" t="s">
        <v>52</v>
      </c>
      <c r="D25" s="17" t="s">
        <v>5</v>
      </c>
      <c r="E25" s="34">
        <v>0</v>
      </c>
      <c r="F25" s="34">
        <v>113</v>
      </c>
      <c r="G25" s="34" t="s">
        <v>3</v>
      </c>
      <c r="H25" s="17" t="s">
        <v>18</v>
      </c>
      <c r="J25" s="10"/>
      <c r="K25" s="40"/>
      <c r="M25" s="10"/>
      <c r="N25" s="40"/>
    </row>
    <row r="26" spans="1:14" ht="15" x14ac:dyDescent="0.25">
      <c r="A26" s="36" t="s">
        <v>100</v>
      </c>
      <c r="B26" s="28" t="s">
        <v>75</v>
      </c>
      <c r="C26" s="11" t="s">
        <v>52</v>
      </c>
      <c r="D26" s="17" t="s">
        <v>5</v>
      </c>
      <c r="E26" s="34">
        <v>0</v>
      </c>
      <c r="F26" s="34">
        <v>105</v>
      </c>
      <c r="G26" s="34" t="s">
        <v>3</v>
      </c>
      <c r="H26" s="17" t="s">
        <v>18</v>
      </c>
      <c r="J26" s="10"/>
      <c r="K26" s="40"/>
      <c r="M26" s="10"/>
      <c r="N26" s="40"/>
    </row>
    <row r="27" spans="1:14" ht="15.75" thickBot="1" x14ac:dyDescent="0.3">
      <c r="A27" s="36"/>
      <c r="C27" s="11"/>
      <c r="E27" s="34"/>
      <c r="F27" s="34"/>
      <c r="G27" s="34"/>
      <c r="K27" s="40"/>
      <c r="N27" s="40"/>
    </row>
    <row r="28" spans="1:14" ht="45" x14ac:dyDescent="0.25">
      <c r="A28" s="36"/>
      <c r="C28" s="11"/>
      <c r="E28" s="34"/>
      <c r="F28" s="34"/>
      <c r="G28" s="41" t="s">
        <v>47</v>
      </c>
      <c r="H28" s="42" t="s">
        <v>48</v>
      </c>
      <c r="J28" s="43" t="s">
        <v>42</v>
      </c>
      <c r="K28" s="10"/>
      <c r="L28" s="10"/>
      <c r="M28" s="43" t="s">
        <v>43</v>
      </c>
    </row>
    <row r="29" spans="1:14" ht="15" thickBot="1" x14ac:dyDescent="0.35">
      <c r="A29" s="36"/>
      <c r="C29" s="11"/>
      <c r="E29" s="34"/>
      <c r="F29" s="34"/>
      <c r="G29" s="14">
        <f>COUNTIF(G7:G28,"New Tag Required")</f>
        <v>17</v>
      </c>
      <c r="H29" s="13">
        <f>COUNTIF(H7:H28,"New Sign Required")</f>
        <v>7</v>
      </c>
      <c r="J29" s="12">
        <f>COUNTIF(J7:J28,"Installed")</f>
        <v>0</v>
      </c>
      <c r="K29" s="10"/>
      <c r="L29" s="10"/>
      <c r="M29" s="12">
        <f>COUNTIF(M7:M28,"Installed")</f>
        <v>0</v>
      </c>
    </row>
    <row r="30" spans="1:14" x14ac:dyDescent="0.3">
      <c r="A30" s="36"/>
      <c r="C30" s="11"/>
      <c r="E30" s="34"/>
      <c r="F30" s="34"/>
      <c r="G30" s="34"/>
    </row>
    <row r="31" spans="1:14" x14ac:dyDescent="0.3">
      <c r="A31" s="36"/>
      <c r="C31" s="11"/>
      <c r="E31" s="34"/>
      <c r="F31" s="34"/>
      <c r="G31" s="34"/>
    </row>
    <row r="32" spans="1:14" x14ac:dyDescent="0.3">
      <c r="A32" s="36"/>
      <c r="C32" s="11"/>
      <c r="E32" s="34"/>
      <c r="F32" s="34"/>
      <c r="G32" s="34"/>
    </row>
    <row r="33" spans="1:7" x14ac:dyDescent="0.3">
      <c r="A33" s="36"/>
      <c r="C33" s="11"/>
      <c r="E33" s="34"/>
      <c r="F33" s="34"/>
      <c r="G33" s="34"/>
    </row>
    <row r="34" spans="1:7" x14ac:dyDescent="0.3">
      <c r="A34" s="36"/>
      <c r="C34" s="11"/>
      <c r="E34" s="34"/>
      <c r="F34" s="34"/>
      <c r="G34" s="34"/>
    </row>
    <row r="35" spans="1:7" x14ac:dyDescent="0.3">
      <c r="A35" s="36"/>
      <c r="C35" s="11"/>
      <c r="E35" s="34"/>
      <c r="F35" s="34"/>
      <c r="G35" s="34"/>
    </row>
    <row r="36" spans="1:7" x14ac:dyDescent="0.3">
      <c r="A36" s="36"/>
      <c r="C36" s="11"/>
      <c r="E36" s="34"/>
      <c r="F36" s="34"/>
      <c r="G36" s="34"/>
    </row>
    <row r="37" spans="1:7" x14ac:dyDescent="0.3">
      <c r="A37" s="44"/>
      <c r="C37" s="11"/>
      <c r="E37" s="34"/>
      <c r="F37" s="45"/>
      <c r="G37" s="34"/>
    </row>
    <row r="38" spans="1:7" x14ac:dyDescent="0.3">
      <c r="A38" s="44"/>
      <c r="C38" s="11"/>
      <c r="E38" s="34"/>
      <c r="F38" s="45"/>
      <c r="G38" s="34"/>
    </row>
    <row r="39" spans="1:7" x14ac:dyDescent="0.3">
      <c r="A39" s="44"/>
      <c r="C39" s="11"/>
      <c r="E39" s="34"/>
      <c r="F39" s="46"/>
      <c r="G39" s="34"/>
    </row>
    <row r="40" spans="1:7" x14ac:dyDescent="0.3">
      <c r="A40" s="36"/>
      <c r="C40" s="11"/>
      <c r="E40" s="34"/>
      <c r="F40" s="45"/>
      <c r="G40" s="34"/>
    </row>
    <row r="41" spans="1:7" x14ac:dyDescent="0.3">
      <c r="A41" s="36"/>
      <c r="C41" s="11"/>
      <c r="E41" s="34"/>
      <c r="F41" s="45"/>
      <c r="G41" s="34"/>
    </row>
    <row r="42" spans="1:7" x14ac:dyDescent="0.3">
      <c r="A42" s="47"/>
      <c r="C42" s="11"/>
      <c r="E42" s="34"/>
      <c r="F42" s="34"/>
      <c r="G42" s="34"/>
    </row>
    <row r="43" spans="1:7" x14ac:dyDescent="0.3">
      <c r="A43" s="47"/>
      <c r="C43" s="11"/>
      <c r="E43" s="34"/>
      <c r="F43" s="34"/>
      <c r="G43" s="34"/>
    </row>
    <row r="44" spans="1:7" x14ac:dyDescent="0.3">
      <c r="A44" s="47"/>
      <c r="C44" s="11"/>
      <c r="E44" s="34"/>
      <c r="F44" s="34"/>
      <c r="G44" s="34"/>
    </row>
    <row r="45" spans="1:7" x14ac:dyDescent="0.3">
      <c r="A45" s="47"/>
      <c r="C45" s="11"/>
      <c r="E45" s="34"/>
      <c r="F45" s="34"/>
      <c r="G45" s="34"/>
    </row>
    <row r="46" spans="1:7" x14ac:dyDescent="0.3">
      <c r="A46" s="48"/>
      <c r="C46" s="11"/>
      <c r="E46" s="34"/>
      <c r="F46" s="39"/>
      <c r="G46" s="34"/>
    </row>
    <row r="47" spans="1:7" x14ac:dyDescent="0.3">
      <c r="A47" s="47"/>
      <c r="C47" s="11"/>
      <c r="E47" s="34"/>
      <c r="F47" s="34"/>
      <c r="G47" s="34"/>
    </row>
    <row r="48" spans="1:7" x14ac:dyDescent="0.3">
      <c r="A48" s="47"/>
      <c r="C48" s="11"/>
      <c r="E48" s="34"/>
      <c r="F48" s="34"/>
      <c r="G48" s="34"/>
    </row>
    <row r="49" spans="1:7" x14ac:dyDescent="0.3">
      <c r="A49" s="36"/>
      <c r="C49" s="11"/>
      <c r="E49" s="34"/>
      <c r="F49" s="34"/>
      <c r="G49" s="34"/>
    </row>
    <row r="50" spans="1:7" x14ac:dyDescent="0.3">
      <c r="A50" s="36"/>
      <c r="C50" s="11"/>
    </row>
    <row r="51" spans="1:7" x14ac:dyDescent="0.3">
      <c r="C51" s="11"/>
    </row>
    <row r="52" spans="1:7" x14ac:dyDescent="0.3">
      <c r="C52" s="11"/>
    </row>
    <row r="53" spans="1:7" x14ac:dyDescent="0.3">
      <c r="C53" s="11"/>
    </row>
    <row r="54" spans="1:7" x14ac:dyDescent="0.3">
      <c r="C54" s="11"/>
    </row>
    <row r="55" spans="1:7" x14ac:dyDescent="0.3"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195" spans="3:3" x14ac:dyDescent="0.3">
      <c r="C195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4:G48 G27 G6 G8:G25">
    <cfRule type="containsText" dxfId="48" priority="133" operator="containsText" text="New Tag Required">
      <formula>NOT(ISERROR(SEARCH("New Tag Required",G6)))</formula>
    </cfRule>
  </conditionalFormatting>
  <conditionalFormatting sqref="D27:D94 D6 D8:D25">
    <cfRule type="containsText" dxfId="47" priority="132" operator="containsText" text="Yes">
      <formula>NOT(ISERROR(SEARCH("Yes",D6)))</formula>
    </cfRule>
  </conditionalFormatting>
  <conditionalFormatting sqref="H34:H94 H195:H416 H27 H6 H8:H25">
    <cfRule type="containsText" dxfId="46" priority="120" operator="containsText" text="New Sign Required">
      <formula>NOT(ISERROR(SEARCH("New Sign Required",H6)))</formula>
    </cfRule>
  </conditionalFormatting>
  <conditionalFormatting sqref="G34:G94 G27:H27 G6:H6 G8:H25">
    <cfRule type="containsText" dxfId="45" priority="119" operator="containsText" text="Action Required">
      <formula>NOT(ISERROR(SEARCH("Action Required",G6)))</formula>
    </cfRule>
  </conditionalFormatting>
  <conditionalFormatting sqref="H34:H94">
    <cfRule type="containsText" dxfId="44" priority="118" operator="containsText" text="Action Required">
      <formula>NOT(ISERROR(SEARCH("Action Required",H34)))</formula>
    </cfRule>
  </conditionalFormatting>
  <conditionalFormatting sqref="G30:G33">
    <cfRule type="containsText" dxfId="43" priority="60" operator="containsText" text="New Tag Required">
      <formula>NOT(ISERROR(SEARCH("New Tag Required",G30)))</formula>
    </cfRule>
  </conditionalFormatting>
  <conditionalFormatting sqref="H30:H33">
    <cfRule type="containsText" dxfId="42" priority="58" operator="containsText" text="New Sign Required">
      <formula>NOT(ISERROR(SEARCH("New Sign Required",H30)))</formula>
    </cfRule>
  </conditionalFormatting>
  <conditionalFormatting sqref="G30:G33">
    <cfRule type="containsText" dxfId="41" priority="57" operator="containsText" text="Action Required">
      <formula>NOT(ISERROR(SEARCH("Action Required",G30)))</formula>
    </cfRule>
  </conditionalFormatting>
  <conditionalFormatting sqref="H30:H33">
    <cfRule type="containsText" dxfId="40" priority="56" operator="containsText" text="Action Required">
      <formula>NOT(ISERROR(SEARCH("Action Required",H30)))</formula>
    </cfRule>
  </conditionalFormatting>
  <conditionalFormatting sqref="D95:D194">
    <cfRule type="containsText" dxfId="39" priority="52" operator="containsText" text="Yes">
      <formula>NOT(ISERROR(SEARCH("Yes",D95)))</formula>
    </cfRule>
  </conditionalFormatting>
  <conditionalFormatting sqref="H95:H194">
    <cfRule type="containsText" dxfId="38" priority="51" operator="containsText" text="New Sign Required">
      <formula>NOT(ISERROR(SEARCH("New Sign Required",H95)))</formula>
    </cfRule>
  </conditionalFormatting>
  <conditionalFormatting sqref="G95:G194">
    <cfRule type="containsText" dxfId="37" priority="50" operator="containsText" text="Action Required">
      <formula>NOT(ISERROR(SEARCH("Action Required",G95)))</formula>
    </cfRule>
  </conditionalFormatting>
  <conditionalFormatting sqref="H95:H194">
    <cfRule type="containsText" dxfId="36" priority="49" operator="containsText" text="Action Required">
      <formula>NOT(ISERROR(SEARCH("Action Required",H95)))</formula>
    </cfRule>
  </conditionalFormatting>
  <conditionalFormatting sqref="D7">
    <cfRule type="containsText" dxfId="35" priority="46" operator="containsText" text="Yes">
      <formula>NOT(ISERROR(SEARCH("Yes",D7)))</formula>
    </cfRule>
  </conditionalFormatting>
  <conditionalFormatting sqref="J2:N2">
    <cfRule type="cellIs" dxfId="34" priority="26" operator="notEqual">
      <formula>0</formula>
    </cfRule>
  </conditionalFormatting>
  <conditionalFormatting sqref="J6:J26">
    <cfRule type="cellIs" dxfId="33" priority="25" operator="equal">
      <formula>0</formula>
    </cfRule>
  </conditionalFormatting>
  <conditionalFormatting sqref="M6:M26">
    <cfRule type="cellIs" dxfId="32" priority="24" operator="equal">
      <formula>0</formula>
    </cfRule>
  </conditionalFormatting>
  <conditionalFormatting sqref="J6:J26 M6:M26">
    <cfRule type="cellIs" dxfId="31" priority="21" operator="equal">
      <formula>"In Progress"</formula>
    </cfRule>
    <cfRule type="cellIs" dxfId="30" priority="22" operator="equal">
      <formula>"Log Issues"</formula>
    </cfRule>
    <cfRule type="cellIs" dxfId="29" priority="23" operator="equal">
      <formula>"N/A"</formula>
    </cfRule>
  </conditionalFormatting>
  <conditionalFormatting sqref="K7:L7 K9:L10 K12:L12 K14:L15">
    <cfRule type="expression" dxfId="28" priority="20">
      <formula>$J7="Log Issues"</formula>
    </cfRule>
  </conditionalFormatting>
  <conditionalFormatting sqref="N7 N9:N10 N12 N14:N15">
    <cfRule type="expression" dxfId="27" priority="19">
      <formula>$M7="Log Issues"</formula>
    </cfRule>
  </conditionalFormatting>
  <conditionalFormatting sqref="G7">
    <cfRule type="containsText" dxfId="26" priority="18" operator="containsText" text="New Tag Required">
      <formula>NOT(ISERROR(SEARCH("New Tag Required",G7)))</formula>
    </cfRule>
  </conditionalFormatting>
  <conditionalFormatting sqref="H7">
    <cfRule type="containsText" dxfId="25" priority="17" operator="containsText" text="New Sign Required">
      <formula>NOT(ISERROR(SEARCH("New Sign Required",H7)))</formula>
    </cfRule>
  </conditionalFormatting>
  <conditionalFormatting sqref="G7">
    <cfRule type="containsText" dxfId="24" priority="16" operator="containsText" text="Action Required">
      <formula>NOT(ISERROR(SEARCH("Action Required",G7)))</formula>
    </cfRule>
  </conditionalFormatting>
  <conditionalFormatting sqref="H7">
    <cfRule type="containsText" dxfId="23" priority="15" operator="containsText" text="Action Required">
      <formula>NOT(ISERROR(SEARCH("Action Required",H7)))</formula>
    </cfRule>
  </conditionalFormatting>
  <conditionalFormatting sqref="H27:H1048576 H1:H25">
    <cfRule type="containsText" dxfId="22" priority="13" operator="containsText" text="Remove Old Sign">
      <formula>NOT(ISERROR(SEARCH("Remove Old Sign",H1)))</formula>
    </cfRule>
    <cfRule type="containsText" dxfId="21" priority="14" operator="containsText" text="Move Sign to New Location">
      <formula>NOT(ISERROR(SEARCH("Move Sign to New Location",H1)))</formula>
    </cfRule>
  </conditionalFormatting>
  <conditionalFormatting sqref="G27:G1048576 G3:G25">
    <cfRule type="containsText" dxfId="20" priority="12" operator="containsText" text="Remove Old Tag">
      <formula>NOT(ISERROR(SEARCH("Remove Old Tag",G3)))</formula>
    </cfRule>
  </conditionalFormatting>
  <conditionalFormatting sqref="G1:G2">
    <cfRule type="containsText" dxfId="19" priority="8" operator="containsText" text="Remove Old Tag">
      <formula>NOT(ISERROR(SEARCH("Remove Old Tag",G1)))</formula>
    </cfRule>
  </conditionalFormatting>
  <conditionalFormatting sqref="G26">
    <cfRule type="containsText" dxfId="18" priority="7" operator="containsText" text="New Tag Required">
      <formula>NOT(ISERROR(SEARCH("New Tag Required",G26)))</formula>
    </cfRule>
  </conditionalFormatting>
  <conditionalFormatting sqref="D26">
    <cfRule type="containsText" dxfId="17" priority="6" operator="containsText" text="Yes">
      <formula>NOT(ISERROR(SEARCH("Yes",D26)))</formula>
    </cfRule>
  </conditionalFormatting>
  <conditionalFormatting sqref="H26">
    <cfRule type="containsText" dxfId="16" priority="5" operator="containsText" text="New Sign Required">
      <formula>NOT(ISERROR(SEARCH("New Sign Required",H26)))</formula>
    </cfRule>
  </conditionalFormatting>
  <conditionalFormatting sqref="G26:H26">
    <cfRule type="containsText" dxfId="15" priority="4" operator="containsText" text="Action Required">
      <formula>NOT(ISERROR(SEARCH("Action Required",G26)))</formula>
    </cfRule>
  </conditionalFormatting>
  <conditionalFormatting sqref="H26">
    <cfRule type="containsText" dxfId="14" priority="2" operator="containsText" text="Remove Old Sign">
      <formula>NOT(ISERROR(SEARCH("Remove Old Sign",H26)))</formula>
    </cfRule>
    <cfRule type="containsText" dxfId="13" priority="3" operator="containsText" text="Move Sign to New Location">
      <formula>NOT(ISERROR(SEARCH("Move Sign to New Location",H26)))</formula>
    </cfRule>
  </conditionalFormatting>
  <conditionalFormatting sqref="G26">
    <cfRule type="containsText" dxfId="12" priority="1" operator="containsText" text="Remove Old Tag">
      <formula>NOT(ISERROR(SEARCH("Remove Old Tag",G26)))</formula>
    </cfRule>
  </conditionalFormatting>
  <dataValidations count="2">
    <dataValidation type="list" allowBlank="1" showInputMessage="1" showErrorMessage="1" sqref="H195:H399">
      <formula1>DoorSignage</formula1>
    </dataValidation>
    <dataValidation type="list" allowBlank="1" showInputMessage="1" showErrorMessage="1" sqref="D6:D21 D22:D69">
      <formula1>YesNo</formula1>
    </dataValidation>
  </dataValidations>
  <pageMargins left="0.7" right="0.7" top="0.75" bottom="0.75" header="0.3" footer="0.3"/>
  <pageSetup scale="6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H30:H194 H26:H27</xm:sqref>
        </x14:dataValidation>
        <x14:dataValidation type="list" allowBlank="1" showInputMessage="1" showErrorMessage="1">
          <x14:formula1>
            <xm:f>Lookup!$A$1:$A$4</xm:f>
          </x14:formula1>
          <xm:sqref>G30:G194 G26:G27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O7 O9:O10 O12 O14:O15</xm:sqref>
        </x14:dataValidation>
        <x14:dataValidation type="list" allowBlank="1" showInputMessage="1">
          <x14:formula1>
            <xm:f>Lookup!$E$1:$E$18</xm:f>
          </x14:formula1>
          <xm:sqref>C6:C21 C22:C194</xm:sqref>
        </x14:dataValidation>
        <x14:dataValidation type="list" allowBlank="1" showInputMessage="1" showErrorMessage="1">
          <x14:formula1>
            <xm:f>Lookup!$A$1:$A$8</xm:f>
          </x14:formula1>
          <xm:sqref>G6:G21 G22:G25</xm:sqref>
        </x14:dataValidation>
        <x14:dataValidation type="list" allowBlank="1" showInputMessage="1" showErrorMessage="1">
          <x14:formula1>
            <xm:f>Lookup!$D$1:$D$10</xm:f>
          </x14:formula1>
          <xm:sqref>H6:H21 H22:H25</xm:sqref>
        </x14:dataValidation>
        <x14:dataValidation type="list" allowBlank="1" showInputMessage="1" showErrorMessage="1">
          <x14:formula1>
            <xm:f>Lookup!$F$1:$F$7</xm:f>
          </x14:formula1>
          <xm:sqref>J6:J21 J22:J26</xm:sqref>
        </x14:dataValidation>
        <x14:dataValidation type="list" allowBlank="1" showInputMessage="1" showErrorMessage="1">
          <x14:formula1>
            <xm:f>Lookup!$F$1:$F$8</xm:f>
          </x14:formula1>
          <xm:sqref>M6:M21 M22:M26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4" sqref="E14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0005</v>
      </c>
      <c r="C1" s="53"/>
      <c r="D1" s="18" t="s">
        <v>10</v>
      </c>
      <c r="E1" s="54">
        <f>'KD Changes'!G1</f>
        <v>42132</v>
      </c>
    </row>
    <row r="2" spans="1:10" ht="15" x14ac:dyDescent="0.25">
      <c r="A2" s="57" t="s">
        <v>8</v>
      </c>
      <c r="B2" s="58" t="str">
        <f>VLOOKUP(B1,[1]BuildingList!A:B,2,FALSE)</f>
        <v>Frank D. Peterson Service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75" t="s">
        <v>131</v>
      </c>
      <c r="B6" s="75" t="s">
        <v>132</v>
      </c>
      <c r="C6" s="55" t="s">
        <v>70</v>
      </c>
      <c r="G6" s="32"/>
      <c r="H6" s="32"/>
      <c r="I6" s="55"/>
      <c r="J6" s="55"/>
    </row>
    <row r="7" spans="1:10" ht="15" x14ac:dyDescent="0.25">
      <c r="A7" s="75" t="s">
        <v>143</v>
      </c>
      <c r="B7" s="75" t="s">
        <v>144</v>
      </c>
      <c r="C7" s="55" t="s">
        <v>70</v>
      </c>
      <c r="G7" s="32"/>
      <c r="H7" s="32"/>
      <c r="I7" s="55"/>
      <c r="J7" s="55"/>
    </row>
    <row r="8" spans="1:10" ht="15" customHeight="1" x14ac:dyDescent="0.25">
      <c r="A8" s="75" t="s">
        <v>147</v>
      </c>
      <c r="B8" s="75" t="s">
        <v>148</v>
      </c>
      <c r="C8" s="55" t="s">
        <v>69</v>
      </c>
      <c r="G8" s="32"/>
      <c r="H8" s="32"/>
      <c r="I8" s="55"/>
      <c r="J8" s="55"/>
    </row>
    <row r="9" spans="1:10" x14ac:dyDescent="0.3">
      <c r="A9" s="75" t="s">
        <v>149</v>
      </c>
      <c r="B9" s="75" t="s">
        <v>150</v>
      </c>
      <c r="C9" s="55" t="s">
        <v>69</v>
      </c>
      <c r="G9" s="32"/>
      <c r="H9" s="32"/>
      <c r="I9" s="55"/>
      <c r="J9" s="55"/>
    </row>
    <row r="10" spans="1:10" x14ac:dyDescent="0.3">
      <c r="A10" s="75" t="s">
        <v>151</v>
      </c>
      <c r="B10" s="75" t="s">
        <v>152</v>
      </c>
      <c r="C10" s="55" t="s">
        <v>69</v>
      </c>
      <c r="F10" s="64"/>
      <c r="G10" s="32"/>
      <c r="H10" s="32"/>
    </row>
    <row r="11" spans="1:10" ht="15" x14ac:dyDescent="0.25">
      <c r="A11" s="75" t="s">
        <v>153</v>
      </c>
      <c r="B11" s="75" t="s">
        <v>158</v>
      </c>
      <c r="C11" s="55" t="s">
        <v>69</v>
      </c>
      <c r="F11" s="64"/>
      <c r="G11" s="32"/>
      <c r="H11" s="32"/>
    </row>
    <row r="12" spans="1:10" x14ac:dyDescent="0.3">
      <c r="A12" s="75" t="s">
        <v>154</v>
      </c>
      <c r="B12" s="75" t="s">
        <v>159</v>
      </c>
      <c r="C12" s="55" t="s">
        <v>69</v>
      </c>
      <c r="F12" s="64"/>
      <c r="G12" s="32"/>
      <c r="H12" s="32"/>
    </row>
    <row r="13" spans="1:10" ht="15" x14ac:dyDescent="0.25">
      <c r="A13" s="75" t="s">
        <v>155</v>
      </c>
      <c r="B13" s="75" t="s">
        <v>160</v>
      </c>
      <c r="C13" s="55" t="s">
        <v>69</v>
      </c>
      <c r="F13" s="64"/>
      <c r="G13" s="32"/>
      <c r="H13" s="32"/>
    </row>
    <row r="14" spans="1:10" x14ac:dyDescent="0.3">
      <c r="A14" s="75" t="s">
        <v>156</v>
      </c>
      <c r="B14" s="75" t="s">
        <v>161</v>
      </c>
      <c r="C14" s="55" t="s">
        <v>69</v>
      </c>
      <c r="F14" s="64"/>
      <c r="G14" s="32"/>
      <c r="H14" s="32"/>
    </row>
    <row r="15" spans="1:10" ht="15" x14ac:dyDescent="0.25">
      <c r="A15" s="75" t="s">
        <v>157</v>
      </c>
      <c r="B15" s="75" t="s">
        <v>162</v>
      </c>
      <c r="C15" s="55" t="s">
        <v>69</v>
      </c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 t="str">
        <f>([3]UKBuilding_List!A402)</f>
        <v>0676</v>
      </c>
      <c r="B402" s="3" t="str">
        <f>([3]UKBuilding_List!C402)</f>
        <v>New Student Center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15" sqref="A15:B15"/>
    </sheetView>
  </sheetViews>
  <sheetFormatPr defaultRowHeight="14.4" x14ac:dyDescent="0.3"/>
  <cols>
    <col min="1" max="1" width="15.6640625" bestFit="1" customWidth="1"/>
    <col min="2" max="2" width="32.21875" bestFit="1" customWidth="1"/>
    <col min="6" max="6" width="44.6640625" customWidth="1"/>
  </cols>
  <sheetData>
    <row r="1" spans="1:6" x14ac:dyDescent="0.3">
      <c r="A1" s="77" t="s">
        <v>115</v>
      </c>
      <c r="B1" s="78" t="s">
        <v>116</v>
      </c>
      <c r="D1" s="82" t="s">
        <v>95</v>
      </c>
      <c r="E1" s="80" t="s">
        <v>75</v>
      </c>
      <c r="F1" s="81" t="s">
        <v>103</v>
      </c>
    </row>
    <row r="2" spans="1:6" x14ac:dyDescent="0.3">
      <c r="A2" s="77" t="s">
        <v>117</v>
      </c>
      <c r="B2" s="78" t="s">
        <v>118</v>
      </c>
      <c r="D2" s="88" t="s">
        <v>74</v>
      </c>
      <c r="E2" s="84" t="s">
        <v>75</v>
      </c>
      <c r="F2" s="85" t="s">
        <v>76</v>
      </c>
    </row>
    <row r="3" spans="1:6" x14ac:dyDescent="0.3">
      <c r="A3" s="77" t="s">
        <v>119</v>
      </c>
      <c r="B3" s="78" t="s">
        <v>120</v>
      </c>
      <c r="D3" s="83" t="s">
        <v>97</v>
      </c>
      <c r="E3" s="84" t="s">
        <v>75</v>
      </c>
      <c r="F3" s="85" t="s">
        <v>105</v>
      </c>
    </row>
    <row r="4" spans="1:6" x14ac:dyDescent="0.3">
      <c r="A4" s="73" t="s">
        <v>121</v>
      </c>
      <c r="B4" s="74" t="s">
        <v>122</v>
      </c>
      <c r="D4" s="79" t="s">
        <v>77</v>
      </c>
      <c r="E4" s="80" t="s">
        <v>75</v>
      </c>
      <c r="F4" s="81" t="s">
        <v>24</v>
      </c>
    </row>
    <row r="5" spans="1:6" x14ac:dyDescent="0.3">
      <c r="A5" s="77" t="s">
        <v>123</v>
      </c>
      <c r="B5" s="78" t="s">
        <v>124</v>
      </c>
      <c r="D5" s="87" t="s">
        <v>111</v>
      </c>
      <c r="E5" s="84" t="s">
        <v>75</v>
      </c>
      <c r="F5" s="85" t="s">
        <v>112</v>
      </c>
    </row>
    <row r="6" spans="1:6" x14ac:dyDescent="0.3">
      <c r="A6" s="77" t="s">
        <v>125</v>
      </c>
      <c r="B6" s="78" t="s">
        <v>126</v>
      </c>
      <c r="D6" s="83" t="s">
        <v>96</v>
      </c>
      <c r="E6" s="84" t="s">
        <v>75</v>
      </c>
      <c r="F6" s="85" t="s">
        <v>104</v>
      </c>
    </row>
    <row r="7" spans="1:6" x14ac:dyDescent="0.3">
      <c r="A7" s="77" t="s">
        <v>127</v>
      </c>
      <c r="B7" s="78" t="s">
        <v>128</v>
      </c>
      <c r="D7" s="79" t="s">
        <v>78</v>
      </c>
      <c r="E7" s="80" t="s">
        <v>75</v>
      </c>
      <c r="F7" s="81" t="s">
        <v>79</v>
      </c>
    </row>
    <row r="8" spans="1:6" x14ac:dyDescent="0.3">
      <c r="A8" s="77" t="s">
        <v>129</v>
      </c>
      <c r="B8" s="78" t="s">
        <v>130</v>
      </c>
      <c r="D8" s="82" t="s">
        <v>94</v>
      </c>
      <c r="E8" s="80" t="s">
        <v>75</v>
      </c>
      <c r="F8" s="81" t="s">
        <v>102</v>
      </c>
    </row>
    <row r="9" spans="1:6" x14ac:dyDescent="0.3">
      <c r="A9" s="76" t="s">
        <v>131</v>
      </c>
      <c r="B9" s="76" t="s">
        <v>132</v>
      </c>
      <c r="D9" s="79" t="s">
        <v>80</v>
      </c>
      <c r="E9" s="80" t="s">
        <v>75</v>
      </c>
      <c r="F9" s="81" t="s">
        <v>81</v>
      </c>
    </row>
    <row r="10" spans="1:6" x14ac:dyDescent="0.3">
      <c r="A10" s="77" t="s">
        <v>133</v>
      </c>
      <c r="B10" s="78" t="s">
        <v>134</v>
      </c>
      <c r="D10" s="79" t="s">
        <v>82</v>
      </c>
      <c r="E10" s="80" t="s">
        <v>75</v>
      </c>
      <c r="F10" s="81" t="s">
        <v>22</v>
      </c>
    </row>
    <row r="11" spans="1:6" x14ac:dyDescent="0.3">
      <c r="A11" s="77" t="s">
        <v>135</v>
      </c>
      <c r="B11" s="78" t="s">
        <v>136</v>
      </c>
      <c r="D11" s="83" t="s">
        <v>98</v>
      </c>
      <c r="E11" s="84" t="s">
        <v>75</v>
      </c>
      <c r="F11" s="85" t="s">
        <v>106</v>
      </c>
    </row>
    <row r="12" spans="1:6" x14ac:dyDescent="0.3">
      <c r="A12" s="77" t="s">
        <v>137</v>
      </c>
      <c r="B12" s="78" t="s">
        <v>138</v>
      </c>
      <c r="D12" s="82" t="s">
        <v>89</v>
      </c>
      <c r="E12" s="80" t="s">
        <v>75</v>
      </c>
      <c r="F12" s="81" t="s">
        <v>92</v>
      </c>
    </row>
    <row r="13" spans="1:6" x14ac:dyDescent="0.3">
      <c r="A13" s="77" t="s">
        <v>139</v>
      </c>
      <c r="B13" s="78" t="s">
        <v>140</v>
      </c>
      <c r="D13" s="82" t="s">
        <v>88</v>
      </c>
      <c r="E13" s="80" t="s">
        <v>75</v>
      </c>
      <c r="F13" s="81" t="s">
        <v>91</v>
      </c>
    </row>
    <row r="14" spans="1:6" x14ac:dyDescent="0.3">
      <c r="A14" s="77" t="s">
        <v>141</v>
      </c>
      <c r="B14" s="78" t="s">
        <v>142</v>
      </c>
      <c r="D14" s="82" t="s">
        <v>83</v>
      </c>
      <c r="E14" s="80" t="s">
        <v>75</v>
      </c>
      <c r="F14" s="81" t="s">
        <v>85</v>
      </c>
    </row>
    <row r="15" spans="1:6" x14ac:dyDescent="0.3">
      <c r="A15" s="76" t="s">
        <v>143</v>
      </c>
      <c r="B15" s="76" t="s">
        <v>144</v>
      </c>
      <c r="D15" s="82" t="s">
        <v>84</v>
      </c>
      <c r="E15" s="80" t="s">
        <v>75</v>
      </c>
      <c r="F15" s="81" t="s">
        <v>86</v>
      </c>
    </row>
    <row r="16" spans="1:6" x14ac:dyDescent="0.3">
      <c r="A16" s="77" t="s">
        <v>145</v>
      </c>
      <c r="B16" s="78" t="s">
        <v>146</v>
      </c>
      <c r="D16" s="82" t="s">
        <v>87</v>
      </c>
      <c r="E16" s="80" t="s">
        <v>75</v>
      </c>
      <c r="F16" s="81" t="s">
        <v>31</v>
      </c>
    </row>
    <row r="17" spans="4:6" x14ac:dyDescent="0.3">
      <c r="D17" s="82" t="s">
        <v>90</v>
      </c>
      <c r="E17" s="80" t="s">
        <v>75</v>
      </c>
      <c r="F17" s="81" t="s">
        <v>51</v>
      </c>
    </row>
    <row r="18" spans="4:6" ht="86.4" x14ac:dyDescent="0.3">
      <c r="D18" s="86" t="s">
        <v>114</v>
      </c>
      <c r="E18" s="84" t="s">
        <v>75</v>
      </c>
      <c r="F18" s="85" t="s">
        <v>113</v>
      </c>
    </row>
    <row r="19" spans="4:6" x14ac:dyDescent="0.3">
      <c r="D19" s="82" t="s">
        <v>93</v>
      </c>
      <c r="E19" s="80" t="s">
        <v>75</v>
      </c>
      <c r="F19" s="81" t="s">
        <v>101</v>
      </c>
    </row>
    <row r="20" spans="4:6" ht="43.2" x14ac:dyDescent="0.3">
      <c r="D20" s="83" t="s">
        <v>99</v>
      </c>
      <c r="E20" s="84" t="s">
        <v>75</v>
      </c>
      <c r="F20" s="85" t="s">
        <v>52</v>
      </c>
    </row>
    <row r="21" spans="4:6" ht="43.2" x14ac:dyDescent="0.3">
      <c r="D21" s="83" t="s">
        <v>100</v>
      </c>
      <c r="E21" s="84" t="s">
        <v>75</v>
      </c>
      <c r="F21" s="85" t="s">
        <v>52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Lookup!$E$1:$E$18</xm:f>
          </x14:formula1>
          <xm:sqref>F1:F21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Sheet1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2015-05-08T15:38:42Z</cp:lastPrinted>
  <dcterms:created xsi:type="dcterms:W3CDTF">2011-05-03T21:43:50Z</dcterms:created>
  <dcterms:modified xsi:type="dcterms:W3CDTF">2015-05-11T20:12:22Z</dcterms:modified>
</cp:coreProperties>
</file>