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3728" yWindow="72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8" i="1"/>
  <c r="M9" i="1"/>
  <c r="M10" i="1"/>
  <c r="M11" i="1"/>
  <c r="M12" i="1"/>
  <c r="M13" i="1"/>
  <c r="M14" i="1"/>
  <c r="M15" i="1"/>
  <c r="M18" i="1"/>
  <c r="M19" i="1"/>
  <c r="M20" i="1"/>
  <c r="J6" i="1"/>
  <c r="J8" i="1"/>
  <c r="J9" i="1"/>
  <c r="J10" i="1"/>
  <c r="J11" i="1"/>
  <c r="J12" i="1"/>
  <c r="J13" i="1"/>
  <c r="J14" i="1"/>
  <c r="J15" i="1"/>
  <c r="J18" i="1"/>
  <c r="J19" i="1"/>
  <c r="J20" i="1"/>
  <c r="H23" i="1" l="1"/>
  <c r="G23" i="1"/>
  <c r="M23" i="1" l="1"/>
  <c r="K2" i="1" s="1"/>
  <c r="J23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<sst xmlns="http://schemas.openxmlformats.org/spreadsheetml/2006/main" count="137" uniqueCount="88">
  <si>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</si>
  <si>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</si>
  <si>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</si>
  <si>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</si>
  <si>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</si>
  <si>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</si>
  <si>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</si>
  <si>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</si>
  <si>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</si>
  <si>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</si>
  <si>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</si>
  <si>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</si>
  <si>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</si>
  <si>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</si>
  <si>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</si>
  <si>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</si>
  <si>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</si>
  <si>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</si>
  <si>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</si>
  <si>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</si>
  <si>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</si>
  <si>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</si>
  <si>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</si>
  <si>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</si>
  <si>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</si>
  <si>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</si>
  <si>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</si>
  <si>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</si>
  <si>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</si>
  <si>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</si>
  <si>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</si>
  <si>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</si>
  <si>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</si>
  <si>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</si>
  <si>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</si>
  <si>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</si>
  <si>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</si>
  <si>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</si>
  <si>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</si>
  <si>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</si>
  <si>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</si>
  <si>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</si>
  <si>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</si>
  <si>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</si>
  <si>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</si>
  <si>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</si>
  <si>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</si>
  <si>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</si>
  <si>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</si>
  <si>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</si>
  <si>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</si>
  <si>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</si>
  <si>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</si>
  <si>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</si>
  <si>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</si>
  <si>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</si>
  <si>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</si>
  <si>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</si>
  <si>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</si>
  <si>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</si>
  <si>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</si>
  <si>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</si>
  <si>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</si>
  <si>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</si>
  <si>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</si>
  <si>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</si>
  <si>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</si>
  <si>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</si>
  <si>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</si>
  <si>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</si>
  <si>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</si>
  <si>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</si>
  <si>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</si>
  <si>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0005</t>
  </si>
  <si>
    <t>1</t>
  </si>
  <si>
    <t>00</t>
  </si>
  <si>
    <t>8B</t>
  </si>
  <si>
    <t>1H</t>
  </si>
  <si>
    <t>1G</t>
  </si>
  <si>
    <t>1H1</t>
  </si>
  <si>
    <t>Adjust SqFt</t>
  </si>
  <si>
    <t>New space made from part of 0001</t>
  </si>
  <si>
    <t>LX-0005-00-01G</t>
  </si>
  <si>
    <t>F.D.PETERSON SERVICE - Room 001G</t>
  </si>
  <si>
    <t>LX-0005-00-01H</t>
  </si>
  <si>
    <t>F.D.PETERSON SERVICE - Room 001H</t>
  </si>
  <si>
    <t>LX-0005-00-01H1</t>
  </si>
  <si>
    <t>F.D.PETERSON SERVICE - Room 001H1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</si>
</sst>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C7" sqref="C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42086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Frank D. Peterson Service Building</v>
      </c>
      <c r="C2" s="71"/>
      <c r="F2" s="24" t="s">
        <v>12</v>
      </c>
      <c r="G2" s="61" t="s">
        <v>62</v>
      </c>
      <c r="J2" s="15">
        <f>G23-J23</f>
        <v>4</v>
      </c>
      <c r="K2" s="15">
        <f>H23-M23</f>
        <v>4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28" t="s">
        <v>75</v>
      </c>
      <c r="C6" s="11" t="s">
        <v>22</v>
      </c>
      <c r="D6" s="17" t="s">
        <v>5</v>
      </c>
      <c r="E6" s="37">
        <v>944</v>
      </c>
      <c r="F6" s="37">
        <v>553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28.8" x14ac:dyDescent="0.3">
      <c r="A7" s="38" t="s">
        <v>78</v>
      </c>
      <c r="B7" s="28" t="s">
        <v>75</v>
      </c>
      <c r="C7" s="11" t="s">
        <v>24</v>
      </c>
      <c r="D7" s="17" t="s">
        <v>5</v>
      </c>
      <c r="E7" s="34">
        <v>0</v>
      </c>
      <c r="F7" s="34">
        <v>155</v>
      </c>
      <c r="G7" s="34" t="s">
        <v>3</v>
      </c>
      <c r="H7" s="17" t="s">
        <v>18</v>
      </c>
      <c r="I7" s="11" t="s">
        <v>81</v>
      </c>
      <c r="J7" s="10"/>
      <c r="K7" s="35"/>
      <c r="L7" s="10"/>
      <c r="M7" s="10"/>
      <c r="N7" s="35"/>
      <c r="O7" s="10"/>
    </row>
    <row r="8" spans="1:16" ht="28.8" x14ac:dyDescent="0.3">
      <c r="A8" s="38" t="s">
        <v>77</v>
      </c>
      <c r="B8" s="28" t="s">
        <v>75</v>
      </c>
      <c r="C8" s="11" t="s">
        <v>24</v>
      </c>
      <c r="D8" s="17" t="s">
        <v>5</v>
      </c>
      <c r="E8" s="34">
        <v>0</v>
      </c>
      <c r="F8" s="34">
        <v>212</v>
      </c>
      <c r="G8" s="34" t="s">
        <v>3</v>
      </c>
      <c r="H8" s="11" t="s">
        <v>18</v>
      </c>
      <c r="I8" s="11" t="s">
        <v>81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 t="s">
        <v>79</v>
      </c>
      <c r="B9" s="28" t="s">
        <v>75</v>
      </c>
      <c r="C9" s="11" t="s">
        <v>24</v>
      </c>
      <c r="D9" s="17" t="s">
        <v>5</v>
      </c>
      <c r="E9" s="34">
        <v>0</v>
      </c>
      <c r="F9" s="34">
        <v>8</v>
      </c>
      <c r="G9" s="34" t="s">
        <v>3</v>
      </c>
      <c r="H9" s="17" t="s">
        <v>18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>
        <v>8</v>
      </c>
      <c r="B10" s="28" t="s">
        <v>75</v>
      </c>
      <c r="C10" s="11" t="s">
        <v>80</v>
      </c>
      <c r="D10" s="17" t="s">
        <v>5</v>
      </c>
      <c r="E10" s="39">
        <v>6255</v>
      </c>
      <c r="F10" s="39">
        <v>6346</v>
      </c>
      <c r="G10" s="34" t="s">
        <v>2</v>
      </c>
      <c r="H10" s="17" t="s">
        <v>2</v>
      </c>
      <c r="J10" s="10" t="str">
        <f>IF(G10="No Change","N/A",IF(G10="New Tag Required",Lookup!F:F,IF(G10="Remove Old Tag",Lookup!F:F,IF(G10="N/A","N/A",""))))</f>
        <v>N/A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x14ac:dyDescent="0.3">
      <c r="A11" s="38" t="s">
        <v>76</v>
      </c>
      <c r="B11" s="28" t="s">
        <v>75</v>
      </c>
      <c r="C11" s="11" t="s">
        <v>29</v>
      </c>
      <c r="D11" s="17" t="s">
        <v>5</v>
      </c>
      <c r="E11" s="34">
        <v>617</v>
      </c>
      <c r="F11" s="34">
        <v>514</v>
      </c>
      <c r="G11" s="34" t="s">
        <v>3</v>
      </c>
      <c r="H11" s="17" t="s">
        <v>18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/>
      <c r="K17" s="40"/>
      <c r="M17" s="10"/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x14ac:dyDescent="0.25">
      <c r="A20" s="36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0"/>
      <c r="M20" s="10" t="str">
        <f>IF(H20="No Change","N/A",IF(H20="New Tag Required",Lookup!F:F,IF(H20="Remove Old Sign",Lookup!F:F,IF(H20="N/A","N/A",""))))</f>
        <v/>
      </c>
      <c r="N20" s="40"/>
    </row>
    <row r="21" spans="1:14" ht="15.75" thickBot="1" x14ac:dyDescent="0.3">
      <c r="A21" s="36"/>
      <c r="C21" s="11"/>
      <c r="E21" s="34"/>
      <c r="F21" s="34"/>
      <c r="G21" s="34"/>
      <c r="K21" s="40"/>
      <c r="N21" s="40"/>
    </row>
    <row r="22" spans="1:14" ht="45" x14ac:dyDescent="0.25">
      <c r="A22" s="36"/>
      <c r="C22" s="11"/>
      <c r="E22" s="34"/>
      <c r="F22" s="34"/>
      <c r="G22" s="41" t="s">
        <v>47</v>
      </c>
      <c r="H22" s="42" t="s">
        <v>48</v>
      </c>
      <c r="J22" s="43" t="s">
        <v>42</v>
      </c>
      <c r="K22" s="10"/>
      <c r="L22" s="10"/>
      <c r="M22" s="43" t="s">
        <v>43</v>
      </c>
    </row>
    <row r="23" spans="1:14" ht="15.75" thickBot="1" x14ac:dyDescent="0.3">
      <c r="A23" s="36"/>
      <c r="C23" s="11"/>
      <c r="E23" s="34"/>
      <c r="F23" s="34"/>
      <c r="G23" s="14">
        <f>COUNTIF(G6:G22,"New Tag Required")</f>
        <v>4</v>
      </c>
      <c r="H23" s="13">
        <f>COUNTIF(H6:H22,"New Sign Required")</f>
        <v>4</v>
      </c>
      <c r="J23" s="12">
        <f>COUNTIF(J6:J22,"Installed")</f>
        <v>0</v>
      </c>
      <c r="K23" s="10"/>
      <c r="L23" s="10"/>
      <c r="M23" s="12">
        <f>COUNTIF(M6:M22,"Installed")</f>
        <v>0</v>
      </c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36"/>
      <c r="C30" s="11"/>
      <c r="E30" s="34"/>
      <c r="F30" s="34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5"/>
      <c r="G32" s="34"/>
    </row>
    <row r="33" spans="1:7" ht="15" x14ac:dyDescent="0.25">
      <c r="A33" s="44"/>
      <c r="C33" s="11"/>
      <c r="E33" s="34"/>
      <c r="F33" s="46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36"/>
      <c r="C35" s="11"/>
      <c r="E35" s="34"/>
      <c r="F35" s="45"/>
      <c r="G35" s="34"/>
    </row>
    <row r="36" spans="1:7" ht="15" x14ac:dyDescent="0.25">
      <c r="A36" s="47"/>
      <c r="C36" s="11"/>
      <c r="E36" s="34"/>
      <c r="F36" s="34"/>
      <c r="G36" s="34"/>
    </row>
    <row r="37" spans="1:7" ht="15" x14ac:dyDescent="0.25">
      <c r="A37" s="47"/>
      <c r="C37" s="11"/>
      <c r="E37" s="34"/>
      <c r="F37" s="34"/>
      <c r="G37" s="34"/>
    </row>
    <row r="38" spans="1:7" ht="15" x14ac:dyDescent="0.25">
      <c r="A38" s="47"/>
      <c r="C38" s="11"/>
      <c r="E38" s="34"/>
      <c r="F38" s="34"/>
      <c r="G38" s="34"/>
    </row>
    <row r="39" spans="1:7" ht="15" x14ac:dyDescent="0.25">
      <c r="A39" s="47"/>
      <c r="C39" s="11"/>
      <c r="E39" s="34"/>
      <c r="F39" s="34"/>
      <c r="G39" s="34"/>
    </row>
    <row r="40" spans="1:7" ht="15" x14ac:dyDescent="0.25">
      <c r="A40" s="48"/>
      <c r="C40" s="11"/>
      <c r="E40" s="34"/>
      <c r="F40" s="39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47"/>
      <c r="C42" s="11"/>
      <c r="E42" s="34"/>
      <c r="F42" s="34"/>
      <c r="G42" s="34"/>
    </row>
    <row r="43" spans="1:7" x14ac:dyDescent="0.3">
      <c r="A43" s="36"/>
      <c r="C43" s="11"/>
      <c r="E43" s="34"/>
      <c r="F43" s="34"/>
      <c r="G43" s="34"/>
    </row>
    <row r="44" spans="1:7" x14ac:dyDescent="0.3">
      <c r="A44" s="36"/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189" spans="3:3" x14ac:dyDescent="0.3">
      <c r="C189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8:G42 G8:G21">
    <cfRule type="containsText" dxfId="48" priority="133" operator="containsText" text="New Tag Required">
      <formula>NOT(ISERROR(SEARCH("New Tag Required",G8)))</formula>
    </cfRule>
  </conditionalFormatting>
  <conditionalFormatting sqref="D8:D88">
    <cfRule type="containsText" dxfId="47" priority="132" operator="containsText" text="Yes">
      <formula>NOT(ISERROR(SEARCH("Yes",D8)))</formula>
    </cfRule>
  </conditionalFormatting>
  <conditionalFormatting sqref="H28:H88 H189:H410 H8:H21">
    <cfRule type="containsText" dxfId="46" priority="120" operator="containsText" text="New Sign Required">
      <formula>NOT(ISERROR(SEARCH("New Sign Required",H8)))</formula>
    </cfRule>
  </conditionalFormatting>
  <conditionalFormatting sqref="G28:G88 G8:H21">
    <cfRule type="containsText" dxfId="45" priority="119" operator="containsText" text="Action Required">
      <formula>NOT(ISERROR(SEARCH("Action Required",G8)))</formula>
    </cfRule>
  </conditionalFormatting>
  <conditionalFormatting sqref="H28:H88">
    <cfRule type="containsText" dxfId="44" priority="118" operator="containsText" text="Action Required">
      <formula>NOT(ISERROR(SEARCH("Action Required",H28)))</formula>
    </cfRule>
  </conditionalFormatting>
  <conditionalFormatting sqref="G24:G27">
    <cfRule type="containsText" dxfId="43" priority="60" operator="containsText" text="New Tag Required">
      <formula>NOT(ISERROR(SEARCH("New Tag Required",G24)))</formula>
    </cfRule>
  </conditionalFormatting>
  <conditionalFormatting sqref="H24:H27">
    <cfRule type="containsText" dxfId="42" priority="58" operator="containsText" text="New Sign Required">
      <formula>NOT(ISERROR(SEARCH("New Sign Required",H24)))</formula>
    </cfRule>
  </conditionalFormatting>
  <conditionalFormatting sqref="G24:G27">
    <cfRule type="containsText" dxfId="41" priority="57" operator="containsText" text="Action Required">
      <formula>NOT(ISERROR(SEARCH("Action Required",G24)))</formula>
    </cfRule>
  </conditionalFormatting>
  <conditionalFormatting sqref="H24:H27">
    <cfRule type="containsText" dxfId="40" priority="56" operator="containsText" text="Action Required">
      <formula>NOT(ISERROR(SEARCH("Action Required",H24)))</formula>
    </cfRule>
  </conditionalFormatting>
  <conditionalFormatting sqref="D89:D188">
    <cfRule type="containsText" dxfId="39" priority="52" operator="containsText" text="Yes">
      <formula>NOT(ISERROR(SEARCH("Yes",D89)))</formula>
    </cfRule>
  </conditionalFormatting>
  <conditionalFormatting sqref="H89:H188">
    <cfRule type="containsText" dxfId="38" priority="51" operator="containsText" text="New Sign Required">
      <formula>NOT(ISERROR(SEARCH("New Sign Required",H89)))</formula>
    </cfRule>
  </conditionalFormatting>
  <conditionalFormatting sqref="G89:G188">
    <cfRule type="containsText" dxfId="37" priority="50" operator="containsText" text="Action Required">
      <formula>NOT(ISERROR(SEARCH("Action Required",G89)))</formula>
    </cfRule>
  </conditionalFormatting>
  <conditionalFormatting sqref="H89:H188">
    <cfRule type="containsText" dxfId="36" priority="49" operator="containsText" text="Action Required">
      <formula>NOT(ISERROR(SEARCH("Action Required",H89)))</formula>
    </cfRule>
  </conditionalFormatting>
  <conditionalFormatting sqref="D6">
    <cfRule type="containsText" dxfId="35" priority="46" operator="containsText" text="Yes">
      <formula>NOT(ISERROR(SEARCH("Yes",D6)))</formula>
    </cfRule>
  </conditionalFormatting>
  <conditionalFormatting sqref="J2:N2">
    <cfRule type="cellIs" dxfId="34" priority="26" operator="notEqual">
      <formula>0</formula>
    </cfRule>
  </conditionalFormatting>
  <conditionalFormatting sqref="J6:J20">
    <cfRule type="cellIs" dxfId="33" priority="25" operator="equal">
      <formula>0</formula>
    </cfRule>
  </conditionalFormatting>
  <conditionalFormatting sqref="M6:M20">
    <cfRule type="cellIs" dxfId="32" priority="24" operator="equal">
      <formula>0</formula>
    </cfRule>
  </conditionalFormatting>
  <conditionalFormatting sqref="J6:J20 M6:M20">
    <cfRule type="cellIs" dxfId="31" priority="21" operator="equal">
      <formula>"In Progress"</formula>
    </cfRule>
    <cfRule type="cellIs" dxfId="30" priority="22" operator="equal">
      <formula>"Log Issues"</formula>
    </cfRule>
    <cfRule type="cellIs" dxfId="29" priority="23" operator="equal">
      <formula>"N/A"</formula>
    </cfRule>
  </conditionalFormatting>
  <conditionalFormatting sqref="K6:L12">
    <cfRule type="expression" dxfId="28" priority="20">
      <formula>$J6="Log Issues"</formula>
    </cfRule>
  </conditionalFormatting>
  <conditionalFormatting sqref="N6:N12">
    <cfRule type="expression" dxfId="27" priority="19">
      <formula>$M6="Log Issues"</formula>
    </cfRule>
  </conditionalFormatting>
  <conditionalFormatting sqref="G6">
    <cfRule type="containsText" dxfId="26" priority="18" operator="containsText" text="New Tag Required">
      <formula>NOT(ISERROR(SEARCH("New Tag Required",G6)))</formula>
    </cfRule>
  </conditionalFormatting>
  <conditionalFormatting sqref="H6">
    <cfRule type="containsText" dxfId="25" priority="17" operator="containsText" text="New Sign Required">
      <formula>NOT(ISERROR(SEARCH("New Sign Required",H6)))</formula>
    </cfRule>
  </conditionalFormatting>
  <conditionalFormatting sqref="G6">
    <cfRule type="containsText" dxfId="24" priority="16" operator="containsText" text="Action Required">
      <formula>NOT(ISERROR(SEARCH("Action Required",G6)))</formula>
    </cfRule>
  </conditionalFormatting>
  <conditionalFormatting sqref="H6">
    <cfRule type="containsText" dxfId="23" priority="15" operator="containsText" text="Action Required">
      <formula>NOT(ISERROR(SEARCH("Action Required",H6)))</formula>
    </cfRule>
  </conditionalFormatting>
  <conditionalFormatting sqref="H1:H6 H8:H1048576">
    <cfRule type="containsText" dxfId="22" priority="13" operator="containsText" text="Remove Old Sign">
      <formula>NOT(ISERROR(SEARCH("Remove Old Sign",H1)))</formula>
    </cfRule>
    <cfRule type="containsText" dxfId="21" priority="14" operator="containsText" text="Move Sign to New Location">
      <formula>NOT(ISERROR(SEARCH("Move Sign to New Location",H1)))</formula>
    </cfRule>
  </conditionalFormatting>
  <conditionalFormatting sqref="G3:G6 G8:G1048576">
    <cfRule type="containsText" dxfId="20" priority="12" operator="containsText" text="Remove Old Tag">
      <formula>NOT(ISERROR(SEARCH("Remove Old Tag",G3)))</formula>
    </cfRule>
  </conditionalFormatting>
  <conditionalFormatting sqref="G1:G2">
    <cfRule type="containsText" dxfId="19" priority="8" operator="containsText" text="Remove Old Tag">
      <formula>NOT(ISERROR(SEARCH("Remove Old Tag",G1)))</formula>
    </cfRule>
  </conditionalFormatting>
  <conditionalFormatting sqref="G7">
    <cfRule type="containsText" dxfId="18" priority="7" operator="containsText" text="New Tag Required">
      <formula>NOT(ISERROR(SEARCH("New Tag Required",G7)))</formula>
    </cfRule>
  </conditionalFormatting>
  <conditionalFormatting sqref="D7">
    <cfRule type="containsText" dxfId="17" priority="6" operator="containsText" text="Yes">
      <formula>NOT(ISERROR(SEARCH("Yes",D7)))</formula>
    </cfRule>
  </conditionalFormatting>
  <conditionalFormatting sqref="H7">
    <cfRule type="containsText" dxfId="16" priority="5" operator="containsText" text="New Sign Required">
      <formula>NOT(ISERROR(SEARCH("New Sign Required",H7)))</formula>
    </cfRule>
  </conditionalFormatting>
  <conditionalFormatting sqref="G7:H7">
    <cfRule type="containsText" dxfId="15" priority="4" operator="containsText" text="Action Required">
      <formula>NOT(ISERROR(SEARCH("Action Required",G7)))</formula>
    </cfRule>
  </conditionalFormatting>
  <conditionalFormatting sqref="H7">
    <cfRule type="containsText" dxfId="14" priority="2" operator="containsText" text="Remove Old Sign">
      <formula>NOT(ISERROR(SEARCH("Remove Old Sign",H7)))</formula>
    </cfRule>
    <cfRule type="containsText" dxfId="13" priority="3" operator="containsText" text="Move Sign to New Location">
      <formula>NOT(ISERROR(SEARCH("Move Sign to New Location",H7)))</formula>
    </cfRule>
  </conditionalFormatting>
  <conditionalFormatting sqref="G7">
    <cfRule type="containsText" dxfId="12" priority="1" operator="containsText" text="Remove Old Tag">
      <formula>NOT(ISERROR(SEARCH("Remove Old Tag",G7)))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>
          <x14:formula1>
            <xm:f>Lookup!$E$1:$E$18</xm:f>
          </x14:formula1>
          <xm:sqref>C6:C188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5" sqref="E15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0005</v>
      </c>
      <c r="C1" s="53"/>
      <c r="D1" s="18" t="s">
        <v>10</v>
      </c>
      <c r="E1" s="54">
        <f>'KD Changes'!G1</f>
        <v>42086</v>
      </c>
    </row>
    <row r="2" spans="1:10" ht="15" x14ac:dyDescent="0.25">
      <c r="A2" s="57" t="s">
        <v>8</v>
      </c>
      <c r="B2" s="58" t="str">
        <f>VLOOKUP(B1,[1]BuildingList!A:B,2,FALSE)</f>
        <v>Frank D. Peterson Service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43.8" thickTop="1" x14ac:dyDescent="0.3">
      <c r="A6" s="1" t="s">
        <v>82</v>
      </c>
      <c r="B6" s="1" t="s">
        <v>83</v>
      </c>
      <c r="C6" s="55" t="s">
        <v>69</v>
      </c>
      <c r="E6" s="11" t="s">
        <v>81</v>
      </c>
      <c r="G6" s="32"/>
      <c r="H6" s="32"/>
      <c r="I6" s="55"/>
      <c r="J6" s="55"/>
    </row>
    <row r="7" spans="1:10" ht="43.2" x14ac:dyDescent="0.3">
      <c r="A7" s="1" t="s">
        <v>84</v>
      </c>
      <c r="B7" s="1" t="s">
        <v>85</v>
      </c>
      <c r="C7" s="55" t="s">
        <v>69</v>
      </c>
      <c r="E7" s="11" t="s">
        <v>81</v>
      </c>
      <c r="G7" s="32"/>
      <c r="H7" s="32"/>
      <c r="I7" s="55"/>
      <c r="J7" s="55"/>
    </row>
    <row r="8" spans="1:10" ht="15" customHeight="1" x14ac:dyDescent="0.3">
      <c r="A8" s="1" t="s">
        <v>86</v>
      </c>
      <c r="B8" s="1" t="s">
        <v>87</v>
      </c>
      <c r="C8" s="55" t="s">
        <v>69</v>
      </c>
      <c r="E8" s="11" t="s">
        <v>81</v>
      </c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2015-03-26T14:22:15Z</dcterms:modified>
</cp:coreProperties>
</file>