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0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Changes'!$A$1:$I$17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7" i="1" l="1"/>
  <c r="M7" i="1"/>
  <c r="J8" i="1"/>
  <c r="M8" i="1"/>
  <c r="E1" i="4" l="1"/>
  <c r="M13" i="1" l="1"/>
  <c r="J13" i="1"/>
  <c r="M12" i="1"/>
  <c r="J12" i="1"/>
  <c r="J6" i="1" l="1"/>
  <c r="E2" i="4" l="1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6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H31" i="1" l="1"/>
  <c r="G31" i="1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<sst xmlns="http://schemas.openxmlformats.org/spreadsheetml/2006/main" count="118" uniqueCount="87">
  <si>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</si>
  <si>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</si>
  <si>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</si>
  <si>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</si>
  <si>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</si>
  <si>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</si>
  <si>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</si>
  <si>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</si>
  <si>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</si>
  <si>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</si>
  <si>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</si>
  <si>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</si>
  <si>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</si>
  <si>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</si>
  <si>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</si>
  <si>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</si>
  <si>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</si>
  <si>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</si>
  <si>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</si>
  <si>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</si>
  <si>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</si>
  <si>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</si>
  <si>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</si>
  <si>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</si>
  <si>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</si>
  <si>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</si>
  <si>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</si>
  <si>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</si>
  <si>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</si>
  <si>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</si>
  <si>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</si>
  <si>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</si>
  <si>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</si>
  <si>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</si>
  <si>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</si>
  <si>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</si>
  <si>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</si>
  <si>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</si>
  <si>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</si>
  <si>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</si>
  <si>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</si>
  <si>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</si>
  <si>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</si>
  <si>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</si>
  <si>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</si>
  <si>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</si>
  <si>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</si>
  <si>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</si>
  <si>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</si>
  <si>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</si>
  <si>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</si>
  <si>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</si>
  <si>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</si>
  <si>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</si>
  <si>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</si>
  <si>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</si>
  <si>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</si>
  <si>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</si>
  <si>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</si>
  <si>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</si>
  <si>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</si>
  <si>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</si>
  <si>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</si>
  <si>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</si>
  <si>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</si>
  <si>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</si>
  <si>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</si>
  <si>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</si>
  <si>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</si>
  <si>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</si>
  <si>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</si>
  <si>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</si>
  <si>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</si>
  <si>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='KD Changes'!B1:C1=</t>
  </si>
  <si>
    <t>Nicole Kline</t>
  </si>
  <si>
    <t>Michael Ammerman</t>
  </si>
  <si>
    <t>212F</t>
  </si>
  <si>
    <t>212G</t>
  </si>
  <si>
    <t>0003</t>
  </si>
  <si>
    <t>02</t>
  </si>
  <si>
    <t>212</t>
  </si>
  <si>
    <t>LX-0003-02-212</t>
  </si>
  <si>
    <t>RESEARCH FACILITY #1 - Room 212</t>
  </si>
  <si>
    <t>LX-0003-02-212F</t>
  </si>
  <si>
    <t>RESEARCH FACILITY #1 - Room 212F</t>
  </si>
  <si>
    <t>LX-0003-02-212G</t>
  </si>
  <si>
    <t>RESEARCH FACILITY #1 - Room 212G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</si>
</sst>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Agriculture Distribution Storage Annex</v>
          </cell>
          <cell r="D137" t="str">
            <v>Ag Dist Strge Annex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Stadium View Storage Building</v>
          </cell>
          <cell r="D219" t="str">
            <v>Stdm View Strge Bldg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Kentucky Proud Park</v>
          </cell>
          <cell r="D349" t="str">
            <v>Kentucky Proud Park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 t="str">
            <v>0715</v>
          </cell>
          <cell r="B364">
            <v>715</v>
          </cell>
          <cell r="C364" t="str">
            <v>600 S Broadway</v>
          </cell>
          <cell r="D364" t="str">
            <v>600 S Broadway</v>
          </cell>
        </row>
        <row r="365">
          <cell r="A365" t="str">
            <v>0716</v>
          </cell>
          <cell r="B365">
            <v>716</v>
          </cell>
          <cell r="C365" t="str">
            <v>225 Transcript Ave</v>
          </cell>
          <cell r="D365" t="str">
            <v>225 Transcript Ave</v>
          </cell>
        </row>
        <row r="366">
          <cell r="A366" t="str">
            <v>0717</v>
          </cell>
          <cell r="B366">
            <v>717</v>
          </cell>
          <cell r="C366" t="str">
            <v>156 Leader Ave</v>
          </cell>
          <cell r="D366" t="str">
            <v>156 Leader Ave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>
            <v>2100</v>
          </cell>
          <cell r="B369">
            <v>2100</v>
          </cell>
          <cell r="C369" t="str">
            <v>Alpha Chi Omega Sorority</v>
          </cell>
          <cell r="D369" t="str">
            <v>Alpha Chi Omega Sorority</v>
          </cell>
        </row>
        <row r="370">
          <cell r="A370">
            <v>2101</v>
          </cell>
          <cell r="B370">
            <v>2101</v>
          </cell>
          <cell r="C370" t="str">
            <v>Beta Theta Pi Fraternity</v>
          </cell>
          <cell r="D370" t="str">
            <v>Beta Theta Pi Fraternity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9875</v>
          </cell>
        </row>
        <row r="380">
          <cell r="A380" t="str">
            <v>9876</v>
          </cell>
        </row>
        <row r="381">
          <cell r="A381" t="str">
            <v>9877</v>
          </cell>
        </row>
        <row r="382">
          <cell r="A382" t="str">
            <v>9878</v>
          </cell>
        </row>
        <row r="383">
          <cell r="A383" t="str">
            <v>9879</v>
          </cell>
        </row>
        <row r="384">
          <cell r="A384" t="str">
            <v>9881</v>
          </cell>
        </row>
        <row r="385">
          <cell r="A385" t="str">
            <v>9882</v>
          </cell>
        </row>
        <row r="386">
          <cell r="A386" t="str">
            <v>9925</v>
          </cell>
        </row>
        <row r="387">
          <cell r="A387" t="str">
            <v>9983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 t="str">
            <v xml:space="preserve"> </v>
          </cell>
        </row>
        <row r="417">
          <cell r="A41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7"/>
  <sheetViews>
    <sheetView tabSelected="1" zoomScale="90" zoomScaleNormal="90" workbookViewId="0">
      <selection activeCell="C15" sqref="C1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6" t="s">
        <v>78</v>
      </c>
      <c r="C1" s="76"/>
      <c r="F1" s="66" t="s">
        <v>10</v>
      </c>
      <c r="G1" s="18">
        <v>43396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7" t="str">
        <f>VLOOKUP(B1,BuildingList!A:B,2,FALSE)</f>
        <v>Research Facility #1</v>
      </c>
      <c r="C2" s="77"/>
      <c r="F2" s="67" t="s">
        <v>12</v>
      </c>
      <c r="G2" s="22" t="s">
        <v>70</v>
      </c>
      <c r="J2" s="15">
        <f>G31-J31</f>
        <v>1</v>
      </c>
      <c r="K2" s="15">
        <f>H31-M31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80</v>
      </c>
      <c r="B6" s="48" t="s">
        <v>79</v>
      </c>
      <c r="C6" s="42" t="s">
        <v>49</v>
      </c>
      <c r="D6" s="41" t="s">
        <v>5</v>
      </c>
      <c r="E6" s="50">
        <v>355</v>
      </c>
      <c r="F6" s="50">
        <v>356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76</v>
      </c>
      <c r="B7" s="48" t="s">
        <v>79</v>
      </c>
      <c r="C7" s="42" t="s">
        <v>22</v>
      </c>
      <c r="D7" s="41" t="s">
        <v>5</v>
      </c>
      <c r="E7" s="50">
        <v>292</v>
      </c>
      <c r="F7" s="50">
        <v>150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48" t="s">
        <v>77</v>
      </c>
      <c r="B8" s="48" t="s">
        <v>79</v>
      </c>
      <c r="C8" s="42" t="s">
        <v>24</v>
      </c>
      <c r="D8" s="41" t="s">
        <v>5</v>
      </c>
      <c r="E8" s="50">
        <v>0</v>
      </c>
      <c r="F8" s="50">
        <v>136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/>
      <c r="B9" s="48"/>
      <c r="C9" s="42"/>
      <c r="E9" s="50"/>
      <c r="F9" s="50"/>
      <c r="G9" s="50"/>
      <c r="I9" s="42"/>
      <c r="J9" s="59"/>
      <c r="K9" s="60"/>
      <c r="L9" s="48"/>
      <c r="M9" s="59"/>
      <c r="N9" s="60"/>
      <c r="O9" s="59"/>
    </row>
    <row r="10" spans="1:16" s="41" customFormat="1" ht="15" customHeight="1" x14ac:dyDescent="0.25">
      <c r="A10" s="48"/>
      <c r="B10" s="48"/>
      <c r="C10" s="42"/>
      <c r="E10" s="50"/>
      <c r="F10" s="50"/>
      <c r="G10" s="50"/>
      <c r="I10" s="42"/>
      <c r="J10" s="59"/>
      <c r="K10" s="60"/>
      <c r="L10" s="48"/>
      <c r="M10" s="59"/>
      <c r="N10" s="60"/>
      <c r="O10" s="59"/>
    </row>
    <row r="11" spans="1:16" s="41" customFormat="1" ht="15" customHeight="1" x14ac:dyDescent="0.25">
      <c r="A11" s="48"/>
      <c r="B11" s="48"/>
      <c r="C11" s="42"/>
      <c r="E11" s="50"/>
      <c r="F11" s="50"/>
      <c r="G11" s="50"/>
      <c r="I11" s="42"/>
      <c r="J11" s="59"/>
      <c r="K11" s="60"/>
      <c r="L11" s="48"/>
      <c r="M11" s="59"/>
      <c r="N11" s="60"/>
      <c r="O11" s="59"/>
    </row>
    <row r="12" spans="1:16" s="41" customFormat="1" ht="15" customHeight="1" x14ac:dyDescent="0.25">
      <c r="A12" s="48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48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1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1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ht="15.75" customHeight="1" x14ac:dyDescent="0.25">
      <c r="A14" s="61"/>
      <c r="B14" s="48"/>
      <c r="C14" s="42"/>
      <c r="E14" s="50"/>
      <c r="F14" s="50"/>
      <c r="G14" s="50"/>
      <c r="I14" s="42"/>
      <c r="J14" s="59"/>
      <c r="K14" s="60"/>
      <c r="L14" s="61"/>
      <c r="M14" s="59"/>
      <c r="N14" s="60"/>
      <c r="O14" s="59"/>
    </row>
    <row r="15" spans="1:16" s="41" customFormat="1" x14ac:dyDescent="0.25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61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1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61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0"/>
      <c r="L17" s="61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25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0"/>
      <c r="L18" s="59"/>
      <c r="M18" s="59" t="str">
        <f>IF(H18="No Change","N/A",IF(H18="New Tag Required",Lookup!F:F,IF(H18="Remove Old Sign",Lookup!F:F,IF(H18="N/A","N/A",""))))</f>
        <v/>
      </c>
      <c r="N18" s="60"/>
      <c r="O18" s="59"/>
    </row>
    <row r="19" spans="1:15" s="41" customFormat="1" x14ac:dyDescent="0.25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2"/>
      <c r="L19" s="42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A20" s="61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2"/>
      <c r="L20" s="42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2"/>
      <c r="L22" s="42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2"/>
      <c r="L23" s="42"/>
      <c r="M23" s="59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B24" s="48"/>
      <c r="C24" s="42"/>
      <c r="E24" s="50"/>
      <c r="F24" s="51"/>
      <c r="G24" s="50"/>
      <c r="I24" s="42"/>
      <c r="J24" s="59" t="str">
        <f>IF(G24="No Change","N/A",IF(G24="New Tag Required",Lookup!F:F,IF(G24="Remove Old Tag",Lookup!F:F,IF(G24="N/A","N/A",""))))</f>
        <v/>
      </c>
      <c r="K24" s="62"/>
      <c r="L24" s="42"/>
      <c r="M24" s="59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25">
      <c r="A25" s="49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3"/>
      <c r="M25" s="59" t="str">
        <f>IF(H25="No Change","N/A",IF(H25="New Tag Required",Lookup!F:F,IF(H25="Remove Old Sign",Lookup!F:F,IF(H25="N/A","N/A",""))))</f>
        <v/>
      </c>
      <c r="N25" s="63"/>
    </row>
    <row r="26" spans="1:15" x14ac:dyDescent="0.25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x14ac:dyDescent="0.25">
      <c r="A27" s="56"/>
      <c r="C27" s="11"/>
      <c r="E27" s="30"/>
      <c r="F27" s="30"/>
      <c r="G27" s="30"/>
      <c r="J27" s="10" t="str">
        <f>IF(G27="No Change","N/A",IF(G27="New Tag Required",Lookup!F:F,IF(G27="Remove Old Tag",Lookup!F:F,IF(G27="N/A","N/A",""))))</f>
        <v/>
      </c>
      <c r="K27" s="32"/>
      <c r="M27" s="10" t="str">
        <f>IF(H27="No Change","N/A",IF(H27="New Tag Required",Lookup!F:F,IF(H27="Remove Old Sign",Lookup!F:F,IF(H27="N/A","N/A",""))))</f>
        <v/>
      </c>
      <c r="N27" s="32"/>
    </row>
    <row r="28" spans="1:15" x14ac:dyDescent="0.25">
      <c r="A28" s="56"/>
      <c r="C28" s="11"/>
      <c r="E28" s="30"/>
      <c r="F28" s="30"/>
      <c r="G28" s="30"/>
      <c r="J28" s="10" t="str">
        <f>IF(G28="No Change","N/A",IF(G28="New Tag Required",Lookup!F:F,IF(G28="Remove Old Tag",Lookup!F:F,IF(G28="N/A","N/A",""))))</f>
        <v/>
      </c>
      <c r="K28" s="32"/>
      <c r="M28" s="10" t="str">
        <f>IF(H28="No Change","N/A",IF(H28="New Tag Required",Lookup!F:F,IF(H28="Remove Old Sign",Lookup!F:F,IF(H28="N/A","N/A",""))))</f>
        <v/>
      </c>
      <c r="N28" s="32"/>
    </row>
    <row r="29" spans="1:15" ht="15.75" thickBot="1" x14ac:dyDescent="0.3">
      <c r="A29" s="56"/>
      <c r="C29" s="11"/>
      <c r="E29" s="30"/>
      <c r="F29" s="30"/>
      <c r="G29" s="30"/>
      <c r="K29" s="32"/>
      <c r="N29" s="32"/>
    </row>
    <row r="30" spans="1:15" ht="45" x14ac:dyDescent="0.25">
      <c r="A30" s="56"/>
      <c r="C30" s="11"/>
      <c r="E30" s="30"/>
      <c r="F30" s="30"/>
      <c r="G30" s="72" t="s">
        <v>45</v>
      </c>
      <c r="H30" s="73" t="s">
        <v>46</v>
      </c>
      <c r="J30" s="74" t="s">
        <v>40</v>
      </c>
      <c r="K30" s="10"/>
      <c r="L30" s="10"/>
      <c r="M30" s="74" t="s">
        <v>41</v>
      </c>
    </row>
    <row r="31" spans="1:15" ht="15.75" thickBot="1" x14ac:dyDescent="0.3">
      <c r="A31" s="56"/>
      <c r="C31" s="11"/>
      <c r="E31" s="30"/>
      <c r="F31" s="30"/>
      <c r="G31" s="14">
        <f>COUNTIF(G6:G30,"New Tag Required")</f>
        <v>1</v>
      </c>
      <c r="H31" s="13">
        <f>COUNTIF(H6:H30,"New Sign Required")</f>
        <v>1</v>
      </c>
      <c r="J31" s="12">
        <f>COUNTIF(J6:J30,"Installed")</f>
        <v>0</v>
      </c>
      <c r="K31" s="10"/>
      <c r="L31" s="10"/>
      <c r="M31" s="12">
        <f>COUNTIF(M6:M30,"Installed")</f>
        <v>0</v>
      </c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6"/>
      <c r="C37" s="11"/>
      <c r="E37" s="30"/>
      <c r="F37" s="30"/>
      <c r="G37" s="30"/>
    </row>
    <row r="38" spans="1:7" x14ac:dyDescent="0.25">
      <c r="A38" s="56"/>
      <c r="C38" s="11"/>
      <c r="E38" s="30"/>
      <c r="F38" s="30"/>
      <c r="G38" s="30"/>
    </row>
    <row r="39" spans="1:7" x14ac:dyDescent="0.25">
      <c r="A39" s="57"/>
      <c r="C39" s="11"/>
      <c r="E39" s="30"/>
      <c r="F39" s="33"/>
      <c r="G39" s="30"/>
    </row>
    <row r="40" spans="1:7" x14ac:dyDescent="0.25">
      <c r="A40" s="57"/>
      <c r="C40" s="11"/>
      <c r="E40" s="30"/>
      <c r="F40" s="33"/>
      <c r="G40" s="30"/>
    </row>
    <row r="41" spans="1:7" x14ac:dyDescent="0.25">
      <c r="A41" s="57"/>
      <c r="C41" s="11"/>
      <c r="E41" s="30"/>
      <c r="F41" s="34"/>
      <c r="G41" s="30"/>
    </row>
    <row r="42" spans="1:7" x14ac:dyDescent="0.25">
      <c r="A42" s="56"/>
      <c r="C42" s="11"/>
      <c r="E42" s="30"/>
      <c r="F42" s="33"/>
      <c r="G42" s="30"/>
    </row>
    <row r="43" spans="1:7" x14ac:dyDescent="0.25">
      <c r="A43" s="56"/>
      <c r="C43" s="11"/>
      <c r="E43" s="30"/>
      <c r="F43" s="33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8"/>
      <c r="C47" s="11"/>
      <c r="E47" s="30"/>
      <c r="F47" s="30"/>
      <c r="G47" s="30"/>
    </row>
    <row r="48" spans="1:7" x14ac:dyDescent="0.25">
      <c r="A48" s="58"/>
      <c r="C48" s="11"/>
      <c r="E48" s="30"/>
      <c r="F48" s="31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6"/>
      <c r="C51" s="11"/>
      <c r="E51" s="30"/>
      <c r="F51" s="30"/>
      <c r="G51" s="30"/>
    </row>
    <row r="52" spans="1:7" x14ac:dyDescent="0.25">
      <c r="A52" s="56"/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197" spans="3:3" x14ac:dyDescent="0.25">
      <c r="C19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6:G50 G13:G29">
    <cfRule type="containsText" dxfId="76" priority="161" operator="containsText" text="New Tag Required">
      <formula>NOT(ISERROR(SEARCH("New Tag Required",G13)))</formula>
    </cfRule>
  </conditionalFormatting>
  <conditionalFormatting sqref="D6 D18:D96">
    <cfRule type="containsText" dxfId="75" priority="160" operator="containsText" text="Yes">
      <formula>NOT(ISERROR(SEARCH("Yes",D6)))</formula>
    </cfRule>
  </conditionalFormatting>
  <conditionalFormatting sqref="H36:H96 H197:H418 H13:H29">
    <cfRule type="containsText" dxfId="74" priority="148" operator="containsText" text="New Sign Required">
      <formula>NOT(ISERROR(SEARCH("New Sign Required",H13)))</formula>
    </cfRule>
  </conditionalFormatting>
  <conditionalFormatting sqref="G36:G96 G13:H29">
    <cfRule type="containsText" dxfId="73" priority="147" operator="containsText" text="Action Required">
      <formula>NOT(ISERROR(SEARCH("Action Required",G13)))</formula>
    </cfRule>
  </conditionalFormatting>
  <conditionalFormatting sqref="H36:H96">
    <cfRule type="containsText" dxfId="72" priority="146" operator="containsText" text="Action Required">
      <formula>NOT(ISERROR(SEARCH("Action Required",H36)))</formula>
    </cfRule>
  </conditionalFormatting>
  <conditionalFormatting sqref="G6 G32:G35">
    <cfRule type="containsText" dxfId="71" priority="88" operator="containsText" text="New Tag Required">
      <formula>NOT(ISERROR(SEARCH("New Tag Required",G6)))</formula>
    </cfRule>
  </conditionalFormatting>
  <conditionalFormatting sqref="H6 H32:H35">
    <cfRule type="containsText" dxfId="70" priority="86" operator="containsText" text="New Sign Required">
      <formula>NOT(ISERROR(SEARCH("New Sign Required",H6)))</formula>
    </cfRule>
  </conditionalFormatting>
  <conditionalFormatting sqref="G6 G32:G35">
    <cfRule type="containsText" dxfId="69" priority="85" operator="containsText" text="Action Required">
      <formula>NOT(ISERROR(SEARCH("Action Required",G6)))</formula>
    </cfRule>
  </conditionalFormatting>
  <conditionalFormatting sqref="H6 H32:H35">
    <cfRule type="containsText" dxfId="68" priority="84" operator="containsText" text="Action Required">
      <formula>NOT(ISERROR(SEARCH("Action Required",H6)))</formula>
    </cfRule>
  </conditionalFormatting>
  <conditionalFormatting sqref="G6">
    <cfRule type="containsText" dxfId="67" priority="83" operator="containsText" text="New Tag Required">
      <formula>NOT(ISERROR(SEARCH("New Tag Required",G6)))</formula>
    </cfRule>
  </conditionalFormatting>
  <conditionalFormatting sqref="D6">
    <cfRule type="containsText" dxfId="66" priority="82" operator="containsText" text="Yes">
      <formula>NOT(ISERROR(SEARCH("Yes",D6)))</formula>
    </cfRule>
  </conditionalFormatting>
  <conditionalFormatting sqref="G6">
    <cfRule type="containsText" dxfId="65" priority="81" operator="containsText" text="Action Required">
      <formula>NOT(ISERROR(SEARCH("Action Required",G6)))</formula>
    </cfRule>
  </conditionalFormatting>
  <conditionalFormatting sqref="D97:D196">
    <cfRule type="containsText" dxfId="64" priority="80" operator="containsText" text="Yes">
      <formula>NOT(ISERROR(SEARCH("Yes",D97)))</formula>
    </cfRule>
  </conditionalFormatting>
  <conditionalFormatting sqref="H97:H196">
    <cfRule type="containsText" dxfId="63" priority="79" operator="containsText" text="New Sign Required">
      <formula>NOT(ISERROR(SEARCH("New Sign Required",H97)))</formula>
    </cfRule>
  </conditionalFormatting>
  <conditionalFormatting sqref="G97:G196">
    <cfRule type="containsText" dxfId="62" priority="78" operator="containsText" text="Action Required">
      <formula>NOT(ISERROR(SEARCH("Action Required",G97)))</formula>
    </cfRule>
  </conditionalFormatting>
  <conditionalFormatting sqref="H97:H196">
    <cfRule type="containsText" dxfId="61" priority="77" operator="containsText" text="Action Required">
      <formula>NOT(ISERROR(SEARCH("Action Required",H97)))</formula>
    </cfRule>
  </conditionalFormatting>
  <conditionalFormatting sqref="D7">
    <cfRule type="containsText" dxfId="60" priority="63" operator="containsText" text="Yes">
      <formula>NOT(ISERROR(SEARCH("Yes",D7)))</formula>
    </cfRule>
  </conditionalFormatting>
  <conditionalFormatting sqref="G7">
    <cfRule type="containsText" dxfId="59" priority="62" operator="containsText" text="New Tag Required">
      <formula>NOT(ISERROR(SEARCH("New Tag Required",G7)))</formula>
    </cfRule>
  </conditionalFormatting>
  <conditionalFormatting sqref="H7">
    <cfRule type="containsText" dxfId="58" priority="61" operator="containsText" text="New Sign Required">
      <formula>NOT(ISERROR(SEARCH("New Sign Required",H7)))</formula>
    </cfRule>
  </conditionalFormatting>
  <conditionalFormatting sqref="G7">
    <cfRule type="containsText" dxfId="57" priority="60" operator="containsText" text="Action Required">
      <formula>NOT(ISERROR(SEARCH("Action Required",G7)))</formula>
    </cfRule>
  </conditionalFormatting>
  <conditionalFormatting sqref="H7">
    <cfRule type="containsText" dxfId="56" priority="59" operator="containsText" text="Action Required">
      <formula>NOT(ISERROR(SEARCH("Action Required",H7)))</formula>
    </cfRule>
  </conditionalFormatting>
  <conditionalFormatting sqref="G8:G11">
    <cfRule type="containsText" dxfId="55" priority="58" operator="containsText" text="New Tag Required">
      <formula>NOT(ISERROR(SEARCH("New Tag Required",G8)))</formula>
    </cfRule>
  </conditionalFormatting>
  <conditionalFormatting sqref="H8:H11">
    <cfRule type="containsText" dxfId="54" priority="57" operator="containsText" text="New Sign Required">
      <formula>NOT(ISERROR(SEARCH("New Sign Required",H8)))</formula>
    </cfRule>
  </conditionalFormatting>
  <conditionalFormatting sqref="G8:G11">
    <cfRule type="containsText" dxfId="53" priority="56" operator="containsText" text="Action Required">
      <formula>NOT(ISERROR(SEARCH("Action Required",G8)))</formula>
    </cfRule>
  </conditionalFormatting>
  <conditionalFormatting sqref="H8:H11">
    <cfRule type="containsText" dxfId="52" priority="55" operator="containsText" text="Action Required">
      <formula>NOT(ISERROR(SEARCH("Action Required",H8)))</formula>
    </cfRule>
  </conditionalFormatting>
  <conditionalFormatting sqref="J2:N2">
    <cfRule type="cellIs" dxfId="51" priority="54" operator="notEqual">
      <formula>0</formula>
    </cfRule>
  </conditionalFormatting>
  <conditionalFormatting sqref="J13:J28 J6:J11">
    <cfRule type="cellIs" dxfId="50" priority="53" operator="equal">
      <formula>0</formula>
    </cfRule>
  </conditionalFormatting>
  <conditionalFormatting sqref="M13:M28 M6:M11">
    <cfRule type="cellIs" dxfId="49" priority="52" operator="equal">
      <formula>0</formula>
    </cfRule>
  </conditionalFormatting>
  <conditionalFormatting sqref="M13:M28 J13:J28 J6:J11 M6:M11">
    <cfRule type="cellIs" dxfId="48" priority="49" operator="equal">
      <formula>"In Progress"</formula>
    </cfRule>
    <cfRule type="cellIs" dxfId="47" priority="50" operator="equal">
      <formula>"Log Issues"</formula>
    </cfRule>
    <cfRule type="cellIs" dxfId="46" priority="51" operator="equal">
      <formula>"N/A"</formula>
    </cfRule>
  </conditionalFormatting>
  <conditionalFormatting sqref="K18:L18 K13:K17 K6:K11">
    <cfRule type="expression" dxfId="45" priority="48">
      <formula>$J6="Log Issues"</formula>
    </cfRule>
  </conditionalFormatting>
  <conditionalFormatting sqref="N13:N18 N6:N11">
    <cfRule type="expression" dxfId="44" priority="47">
      <formula>$M6="Log Issues"</formula>
    </cfRule>
  </conditionalFormatting>
  <conditionalFormatting sqref="H13:H1048576 H1:H11">
    <cfRule type="containsText" dxfId="43" priority="41" operator="containsText" text="Remove Old Sign">
      <formula>NOT(ISERROR(SEARCH("Remove Old Sign",H1)))</formula>
    </cfRule>
    <cfRule type="containsText" dxfId="42" priority="42" operator="containsText" text="Move Sign to New Location">
      <formula>NOT(ISERROR(SEARCH("Move Sign to New Location",H1)))</formula>
    </cfRule>
  </conditionalFormatting>
  <conditionalFormatting sqref="G13:G1048576 G1:G11">
    <cfRule type="containsText" dxfId="41" priority="40" operator="containsText" text="Remove Old Tag">
      <formula>NOT(ISERROR(SEARCH("Remove Old Tag",G1)))</formula>
    </cfRule>
  </conditionalFormatting>
  <conditionalFormatting sqref="D8:D9">
    <cfRule type="containsText" dxfId="40" priority="38" operator="containsText" text="Yes">
      <formula>NOT(ISERROR(SEARCH("Yes",D8)))</formula>
    </cfRule>
  </conditionalFormatting>
  <conditionalFormatting sqref="G12">
    <cfRule type="containsText" dxfId="39" priority="29" operator="containsText" text="New Tag Required">
      <formula>NOT(ISERROR(SEARCH("New Tag Required",G12)))</formula>
    </cfRule>
  </conditionalFormatting>
  <conditionalFormatting sqref="H12">
    <cfRule type="containsText" dxfId="38" priority="28" operator="containsText" text="New Sign Required">
      <formula>NOT(ISERROR(SEARCH("New Sign Required",H12)))</formula>
    </cfRule>
  </conditionalFormatting>
  <conditionalFormatting sqref="G12">
    <cfRule type="containsText" dxfId="37" priority="27" operator="containsText" text="Action Required">
      <formula>NOT(ISERROR(SEARCH("Action Required",G12)))</formula>
    </cfRule>
  </conditionalFormatting>
  <conditionalFormatting sqref="H12">
    <cfRule type="containsText" dxfId="36" priority="26" operator="containsText" text="Action Required">
      <formula>NOT(ISERROR(SEARCH("Action Required",H12)))</formula>
    </cfRule>
  </conditionalFormatting>
  <conditionalFormatting sqref="J12">
    <cfRule type="cellIs" dxfId="35" priority="25" operator="equal">
      <formula>0</formula>
    </cfRule>
  </conditionalFormatting>
  <conditionalFormatting sqref="M12">
    <cfRule type="cellIs" dxfId="34" priority="24" operator="equal">
      <formula>0</formula>
    </cfRule>
  </conditionalFormatting>
  <conditionalFormatting sqref="J12 M12">
    <cfRule type="cellIs" dxfId="33" priority="21" operator="equal">
      <formula>"In Progress"</formula>
    </cfRule>
    <cfRule type="cellIs" dxfId="32" priority="22" operator="equal">
      <formula>"Log Issues"</formula>
    </cfRule>
    <cfRule type="cellIs" dxfId="31" priority="23" operator="equal">
      <formula>"N/A"</formula>
    </cfRule>
  </conditionalFormatting>
  <conditionalFormatting sqref="K12">
    <cfRule type="expression" dxfId="30" priority="20">
      <formula>$J12="Log Issues"</formula>
    </cfRule>
  </conditionalFormatting>
  <conditionalFormatting sqref="N12">
    <cfRule type="expression" dxfId="29" priority="19">
      <formula>$M12="Log Issues"</formula>
    </cfRule>
  </conditionalFormatting>
  <conditionalFormatting sqref="H12">
    <cfRule type="containsText" dxfId="28" priority="17" operator="containsText" text="Remove Old Sign">
      <formula>NOT(ISERROR(SEARCH("Remove Old Sign",H12)))</formula>
    </cfRule>
    <cfRule type="containsText" dxfId="27" priority="18" operator="containsText" text="Move Sign to New Location">
      <formula>NOT(ISERROR(SEARCH("Move Sign to New Location",H12)))</formula>
    </cfRule>
  </conditionalFormatting>
  <conditionalFormatting sqref="G12">
    <cfRule type="containsText" dxfId="26" priority="16" operator="containsText" text="Remove Old Tag">
      <formula>NOT(ISERROR(SEARCH("Remove Old Tag",G12)))</formula>
    </cfRule>
  </conditionalFormatting>
  <conditionalFormatting sqref="D10:D17">
    <cfRule type="containsText" dxfId="25" priority="14" operator="containsText" text="Yes">
      <formula>NOT(ISERROR(SEARCH("Yes",D10)))</formula>
    </cfRule>
  </conditionalFormatting>
  <conditionalFormatting sqref="D7">
    <cfRule type="containsText" dxfId="24" priority="13" operator="containsText" text="Yes">
      <formula>NOT(ISERROR(SEARCH("Yes",D7)))</formula>
    </cfRule>
  </conditionalFormatting>
  <conditionalFormatting sqref="G7">
    <cfRule type="containsText" dxfId="23" priority="12" operator="containsText" text="New Tag Required">
      <formula>NOT(ISERROR(SEARCH("New Tag Required",G7)))</formula>
    </cfRule>
  </conditionalFormatting>
  <conditionalFormatting sqref="H7">
    <cfRule type="containsText" dxfId="22" priority="11" operator="containsText" text="New Sign Required">
      <formula>NOT(ISERROR(SEARCH("New Sign Required",H7)))</formula>
    </cfRule>
  </conditionalFormatting>
  <conditionalFormatting sqref="G7">
    <cfRule type="containsText" dxfId="21" priority="10" operator="containsText" text="Action Required">
      <formula>NOT(ISERROR(SEARCH("Action Required",G7)))</formula>
    </cfRule>
  </conditionalFormatting>
  <conditionalFormatting sqref="H7">
    <cfRule type="containsText" dxfId="20" priority="9" operator="containsText" text="Action Required">
      <formula>NOT(ISERROR(SEARCH("Action Required",H7)))</formula>
    </cfRule>
  </conditionalFormatting>
  <conditionalFormatting sqref="G7">
    <cfRule type="containsText" dxfId="19" priority="8" operator="containsText" text="New Tag Required">
      <formula>NOT(ISERROR(SEARCH("New Tag Required",G7)))</formula>
    </cfRule>
  </conditionalFormatting>
  <conditionalFormatting sqref="D7">
    <cfRule type="containsText" dxfId="18" priority="7" operator="containsText" text="Yes">
      <formula>NOT(ISERROR(SEARCH("Yes",D7)))</formula>
    </cfRule>
  </conditionalFormatting>
  <conditionalFormatting sqref="G7">
    <cfRule type="containsText" dxfId="17" priority="6" operator="containsText" text="Action Required">
      <formula>NOT(ISERROR(SEARCH("Action Required",G7)))</formula>
    </cfRule>
  </conditionalFormatting>
  <conditionalFormatting sqref="D8">
    <cfRule type="containsText" dxfId="16" priority="5" operator="containsText" text="Yes">
      <formula>NOT(ISERROR(SEARCH("Yes",D8)))</formula>
    </cfRule>
  </conditionalFormatting>
  <conditionalFormatting sqref="G8">
    <cfRule type="containsText" dxfId="15" priority="4" operator="containsText" text="New Tag Required">
      <formula>NOT(ISERROR(SEARCH("New Tag Required",G8)))</formula>
    </cfRule>
  </conditionalFormatting>
  <conditionalFormatting sqref="H8">
    <cfRule type="containsText" dxfId="14" priority="3" operator="containsText" text="New Sign Required">
      <formula>NOT(ISERROR(SEARCH("New Sign Required",H8)))</formula>
    </cfRule>
  </conditionalFormatting>
  <conditionalFormatting sqref="G8">
    <cfRule type="containsText" dxfId="13" priority="2" operator="containsText" text="Action Required">
      <formula>NOT(ISERROR(SEARCH("Action Required",G8)))</formula>
    </cfRule>
  </conditionalFormatting>
  <conditionalFormatting sqref="H8">
    <cfRule type="containsText" dxfId="12" priority="1" operator="containsText" text="Action Required">
      <formula>NOT(ISERROR(SEARCH("Action Required",H8)))</formula>
    </cfRule>
  </conditionalFormatting>
  <dataValidations count="2">
    <dataValidation type="list" allowBlank="1" showInputMessage="1" showErrorMessage="1" sqref="H197:H401">
      <formula1>DoorSignage</formula1>
    </dataValidation>
    <dataValidation type="list" allowBlank="1" showInputMessage="1" showErrorMessage="1" sqref="D6:D7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H32:H196 H29</xm:sqref>
        </x14:dataValidation>
        <x14:dataValidation type="list" allowBlank="1" showInputMessage="1" showErrorMessage="1">
          <x14:formula1>
            <xm:f>Lookup!$A$1:$A$4</xm:f>
          </x14:formula1>
          <xm:sqref>G32:G196 G29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O6:O18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G6:G28</xm:sqref>
        </x14:dataValidation>
        <x14:dataValidation type="list" allowBlank="1" showInputMessage="1" showErrorMessage="1">
          <x14:formula1>
            <xm:f>Lookup!$D$1:$D$10</xm:f>
          </x14:formula1>
          <xm:sqref>H6:H28</xm:sqref>
        </x14:dataValidation>
        <x14:dataValidation type="list" allowBlank="1" showInputMessage="1" showErrorMessage="1">
          <x14:formula1>
            <xm:f>Lookup!$F$1:$F$7</xm:f>
          </x14:formula1>
          <xm:sqref>J6:J28</xm:sqref>
        </x14:dataValidation>
        <x14:dataValidation type="list" allowBlank="1" showInputMessage="1" showErrorMessage="1">
          <x14:formula1>
            <xm:f>Lookup!$F$1:$F$8</xm:f>
          </x14:formula1>
          <xm:sqref>M6:M28</xm:sqref>
        </x14:dataValidation>
        <x14:dataValidation type="list" allowBlank="1" showInputMessage="1">
          <x14:formula1>
            <xm:f>Lookup!$E$1:$E$19</xm:f>
          </x14:formula1>
          <xm:sqref>C6:C196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zoomScale="90" zoomScaleNormal="90" workbookViewId="0">
      <selection activeCell="B23" sqref="B23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8" x14ac:dyDescent="0.25">
      <c r="A1" s="37" t="s">
        <v>7</v>
      </c>
      <c r="B1" s="38" t="s">
        <v>73</v>
      </c>
      <c r="C1" s="39"/>
      <c r="D1" s="17" t="s">
        <v>10</v>
      </c>
      <c r="E1" s="40">
        <f>'KD Changes'!G1</f>
        <v>43396</v>
      </c>
    </row>
    <row r="2" spans="1:8" ht="15" customHeight="1" x14ac:dyDescent="0.25">
      <c r="A2" s="43" t="s">
        <v>8</v>
      </c>
      <c r="B2" s="44" t="str">
        <f>'KD Changes'!B2:C2</f>
        <v>Research Facility #1</v>
      </c>
      <c r="C2" s="45"/>
      <c r="D2" s="46" t="s">
        <v>12</v>
      </c>
      <c r="E2" s="47" t="str">
        <f>'KD Changes'!G2</f>
        <v>Aaron Newell</v>
      </c>
    </row>
    <row r="5" spans="1:8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8" ht="15.75" thickTop="1" x14ac:dyDescent="0.25">
      <c r="A6" s="75" t="s">
        <v>81</v>
      </c>
      <c r="B6" s="26" t="s">
        <v>82</v>
      </c>
      <c r="C6" s="41" t="s">
        <v>64</v>
      </c>
      <c r="D6" s="50">
        <v>356</v>
      </c>
      <c r="F6" s="50"/>
      <c r="G6" s="29"/>
      <c r="H6" s="29"/>
    </row>
    <row r="7" spans="1:8" x14ac:dyDescent="0.25">
      <c r="A7" s="75" t="s">
        <v>83</v>
      </c>
      <c r="B7" s="26" t="s">
        <v>84</v>
      </c>
      <c r="C7" s="41" t="s">
        <v>64</v>
      </c>
      <c r="D7" s="50">
        <v>150</v>
      </c>
      <c r="F7" s="50"/>
      <c r="G7" s="29"/>
      <c r="H7" s="29"/>
    </row>
    <row r="8" spans="1:8" x14ac:dyDescent="0.25">
      <c r="A8" s="75" t="s">
        <v>85</v>
      </c>
      <c r="B8" s="26" t="s">
        <v>86</v>
      </c>
      <c r="C8" s="41" t="s">
        <v>63</v>
      </c>
      <c r="D8" s="50">
        <v>136</v>
      </c>
      <c r="F8" s="50"/>
      <c r="G8" s="29"/>
      <c r="H8" s="29"/>
    </row>
    <row r="9" spans="1:8" x14ac:dyDescent="0.25">
      <c r="A9" s="41"/>
      <c r="B9" s="41"/>
      <c r="F9" s="50"/>
      <c r="G9" s="29"/>
      <c r="H9" s="29"/>
    </row>
    <row r="10" spans="1:8" x14ac:dyDescent="0.25">
      <c r="A10" s="41"/>
      <c r="B10" s="41"/>
      <c r="F10" s="51"/>
      <c r="G10" s="29"/>
      <c r="H10" s="29"/>
    </row>
    <row r="11" spans="1:8" x14ac:dyDescent="0.25">
      <c r="A11" s="41"/>
      <c r="B11" s="41"/>
      <c r="F11" s="50"/>
      <c r="G11" s="29"/>
      <c r="H11" s="29"/>
    </row>
    <row r="12" spans="1:8" x14ac:dyDescent="0.25">
      <c r="A12" s="41"/>
      <c r="B12" s="41"/>
      <c r="F12" s="50"/>
      <c r="G12" s="29"/>
      <c r="H12" s="29"/>
    </row>
    <row r="13" spans="1:8" x14ac:dyDescent="0.25">
      <c r="A13" s="41"/>
      <c r="B13" s="41"/>
      <c r="F13" s="50"/>
      <c r="G13" s="29"/>
      <c r="H13" s="29"/>
    </row>
    <row r="14" spans="1:8" x14ac:dyDescent="0.25">
      <c r="A14" s="41"/>
      <c r="B14" s="41"/>
      <c r="F14" s="50"/>
      <c r="G14" s="29"/>
      <c r="H14" s="29"/>
    </row>
    <row r="15" spans="1:8" x14ac:dyDescent="0.25">
      <c r="A15" s="41"/>
      <c r="B15" s="41"/>
      <c r="F15" s="50"/>
      <c r="G15" s="29"/>
      <c r="H15" s="29"/>
    </row>
    <row r="16" spans="1:8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9"/>
      <c r="E20" s="50"/>
      <c r="F20" s="50"/>
      <c r="G20" s="29"/>
      <c r="H20" s="29"/>
    </row>
    <row r="21" spans="1:8" x14ac:dyDescent="0.25">
      <c r="A21" s="49"/>
      <c r="E21" s="50"/>
      <c r="F21" s="50"/>
      <c r="G21" s="29"/>
      <c r="H21" s="29"/>
    </row>
    <row r="22" spans="1:8" x14ac:dyDescent="0.25">
      <c r="A22" s="49"/>
      <c r="E22" s="50"/>
      <c r="F22" s="50"/>
      <c r="G22" s="29"/>
      <c r="H22" s="29"/>
    </row>
    <row r="23" spans="1:8" x14ac:dyDescent="0.25">
      <c r="A23" s="49"/>
      <c r="E23" s="50"/>
      <c r="F23" s="50"/>
      <c r="G23" s="29"/>
      <c r="H23" s="29"/>
    </row>
    <row r="24" spans="1:8" x14ac:dyDescent="0.25">
      <c r="A24" s="49"/>
      <c r="E24" s="50"/>
      <c r="F24" s="50"/>
      <c r="G24" s="29"/>
      <c r="H24" s="29"/>
    </row>
    <row r="25" spans="1:8" x14ac:dyDescent="0.25">
      <c r="A25" s="49"/>
      <c r="E25" s="50"/>
      <c r="F25" s="50"/>
      <c r="G25" s="29"/>
      <c r="H25" s="29"/>
    </row>
    <row r="26" spans="1:8" x14ac:dyDescent="0.25">
      <c r="A26" s="49"/>
      <c r="E26" s="50"/>
      <c r="F26" s="50"/>
      <c r="G26" s="29"/>
      <c r="H26" s="29"/>
    </row>
    <row r="27" spans="1:8" x14ac:dyDescent="0.25">
      <c r="A27" s="49"/>
      <c r="E27" s="50"/>
      <c r="F27" s="50"/>
      <c r="G27" s="29"/>
      <c r="H27" s="29"/>
    </row>
    <row r="28" spans="1:8" x14ac:dyDescent="0.25">
      <c r="A28" s="49"/>
      <c r="E28" s="50"/>
      <c r="F28" s="50"/>
      <c r="G28" s="50"/>
    </row>
    <row r="29" spans="1:8" x14ac:dyDescent="0.25">
      <c r="A29" s="49"/>
      <c r="E29" s="50"/>
      <c r="F29" s="50"/>
      <c r="G29" s="50"/>
    </row>
    <row r="30" spans="1:8" x14ac:dyDescent="0.25">
      <c r="A30" s="52"/>
      <c r="E30" s="50"/>
      <c r="F30" s="53"/>
      <c r="G30" s="50"/>
    </row>
    <row r="31" spans="1:8" x14ac:dyDescent="0.25">
      <c r="A31" s="52"/>
      <c r="E31" s="50"/>
      <c r="F31" s="53"/>
      <c r="G31" s="50"/>
    </row>
    <row r="32" spans="1:8" x14ac:dyDescent="0.25">
      <c r="A32" s="52"/>
      <c r="E32" s="50"/>
      <c r="F32" s="54"/>
      <c r="G32" s="50"/>
    </row>
    <row r="33" spans="1:7" x14ac:dyDescent="0.25">
      <c r="A33" s="49"/>
      <c r="E33" s="50"/>
      <c r="F33" s="53"/>
      <c r="G33" s="50"/>
    </row>
    <row r="34" spans="1:7" x14ac:dyDescent="0.25">
      <c r="A34" s="49"/>
      <c r="E34" s="50"/>
      <c r="F34" s="53"/>
      <c r="G34" s="50"/>
    </row>
    <row r="35" spans="1:7" x14ac:dyDescent="0.25">
      <c r="A35" s="55"/>
      <c r="E35" s="50"/>
      <c r="F35" s="50"/>
      <c r="G35" s="50"/>
    </row>
    <row r="36" spans="1:7" x14ac:dyDescent="0.25">
      <c r="A36" s="55"/>
      <c r="E36" s="50"/>
      <c r="F36" s="50"/>
      <c r="G36" s="50"/>
    </row>
    <row r="37" spans="1:7" x14ac:dyDescent="0.25">
      <c r="A37" s="55"/>
      <c r="E37" s="50"/>
      <c r="F37" s="50"/>
      <c r="G37" s="50"/>
    </row>
    <row r="38" spans="1:7" x14ac:dyDescent="0.25">
      <c r="A38" s="55"/>
      <c r="E38" s="50"/>
      <c r="F38" s="50"/>
      <c r="G38" s="50"/>
    </row>
    <row r="39" spans="1:7" x14ac:dyDescent="0.25">
      <c r="A39" s="55"/>
      <c r="C39" s="42"/>
      <c r="E39" s="50"/>
      <c r="F39" s="51"/>
      <c r="G39" s="50"/>
    </row>
    <row r="40" spans="1:7" x14ac:dyDescent="0.25">
      <c r="A40" s="55"/>
      <c r="C40" s="42"/>
      <c r="E40" s="50"/>
      <c r="F40" s="50"/>
      <c r="G40" s="50"/>
    </row>
    <row r="41" spans="1:7" x14ac:dyDescent="0.25">
      <c r="A41" s="55"/>
      <c r="C41" s="42"/>
      <c r="E41" s="50"/>
      <c r="F41" s="50"/>
      <c r="G41" s="50"/>
    </row>
    <row r="42" spans="1:7" x14ac:dyDescent="0.25">
      <c r="A42" s="49"/>
      <c r="C42" s="42"/>
      <c r="E42" s="50"/>
      <c r="F42" s="50"/>
      <c r="G42" s="50"/>
    </row>
    <row r="43" spans="1:7" x14ac:dyDescent="0.25">
      <c r="A43" s="49"/>
      <c r="C43" s="42"/>
    </row>
    <row r="44" spans="1:7" x14ac:dyDescent="0.25">
      <c r="C44" s="42"/>
    </row>
    <row r="45" spans="1:7" x14ac:dyDescent="0.25">
      <c r="C45" s="42"/>
    </row>
    <row r="46" spans="1:7" x14ac:dyDescent="0.25">
      <c r="C46" s="42"/>
    </row>
    <row r="47" spans="1:7" x14ac:dyDescent="0.25">
      <c r="C47" s="42"/>
    </row>
    <row r="48" spans="1:7" x14ac:dyDescent="0.25"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188" spans="3:3" x14ac:dyDescent="0.25">
      <c r="C188" s="41" t="s">
        <v>29</v>
      </c>
    </row>
  </sheetData>
  <sheetProtection insertRows="0" deleteRows="0" selectLockedCells="1"/>
  <conditionalFormatting sqref="G28:G41">
    <cfRule type="containsText" dxfId="11" priority="16" operator="containsText" text="New Tag Required">
      <formula>NOT(ISERROR(SEARCH("New Tag Required",G28)))</formula>
    </cfRule>
  </conditionalFormatting>
  <conditionalFormatting sqref="D38:D87">
    <cfRule type="containsText" dxfId="10" priority="15" operator="containsText" text="Yes">
      <formula>NOT(ISERROR(SEARCH("Yes",D38)))</formula>
    </cfRule>
  </conditionalFormatting>
  <conditionalFormatting sqref="H28:H87 H188:H409">
    <cfRule type="containsText" dxfId="9" priority="14" operator="containsText" text="New Sign Required">
      <formula>NOT(ISERROR(SEARCH("New Sign Required",H28)))</formula>
    </cfRule>
  </conditionalFormatting>
  <conditionalFormatting sqref="G28:G87">
    <cfRule type="containsText" dxfId="8" priority="13" operator="containsText" text="Action Required">
      <formula>NOT(ISERROR(SEARCH("Action Required",G28)))</formula>
    </cfRule>
  </conditionalFormatting>
  <conditionalFormatting sqref="H28:H87">
    <cfRule type="containsText" dxfId="7" priority="12" operator="containsText" text="Action Required">
      <formula>NOT(ISERROR(SEARCH("Action Required",H28)))</formula>
    </cfRule>
  </conditionalFormatting>
  <conditionalFormatting sqref="D88:D187">
    <cfRule type="containsText" dxfId="6" priority="7" operator="containsText" text="Yes">
      <formula>NOT(ISERROR(SEARCH("Yes",D88)))</formula>
    </cfRule>
  </conditionalFormatting>
  <conditionalFormatting sqref="H88:H187">
    <cfRule type="containsText" dxfId="5" priority="6" operator="containsText" text="New Sign Required">
      <formula>NOT(ISERROR(SEARCH("New Sign Required",H88)))</formula>
    </cfRule>
  </conditionalFormatting>
  <conditionalFormatting sqref="G88:G187">
    <cfRule type="containsText" dxfId="4" priority="5" operator="containsText" text="Action Required">
      <formula>NOT(ISERROR(SEARCH("Action Required",G88)))</formula>
    </cfRule>
  </conditionalFormatting>
  <conditionalFormatting sqref="H88:H187">
    <cfRule type="containsText" dxfId="3" priority="4" operator="containsText" text="Action Required">
      <formula>NOT(ISERROR(SEARCH("Action Required",H88)))</formula>
    </cfRule>
  </conditionalFormatting>
  <conditionalFormatting sqref="H1:H4 H28:H1048576 G5:G2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28:G1048576 F5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38:D62">
      <formula1>YesNo</formula1>
    </dataValidation>
    <dataValidation type="list" allowBlank="1" showInputMessage="1" showErrorMessage="1" sqref="H188:H39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C39:C187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G28:H187</xm:sqref>
        </x14:dataValidation>
        <x14:dataValidation type="list" allowBlank="1" showInputMessage="1" showErrorMessage="1">
          <x14:formula1>
            <xm:f>Lookup!$G$1:$G$5</xm:f>
          </x14:formula1>
          <xm:sqref>C6:C19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75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Agriculture Distribution Storage Annex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Stadium View Storage Building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Kentucky Proud Park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 t="str">
        <f>([3]UKBuilding_List!A364)</f>
        <v>0715</v>
      </c>
      <c r="B364" s="3" t="str">
        <f>VLOOKUP(A364,[3]UKBuilding_List!$A$1:$D$376,3,FALSE)</f>
        <v>600 S Broadway</v>
      </c>
      <c r="C364" s="1"/>
    </row>
    <row r="365" spans="1:3" x14ac:dyDescent="0.25">
      <c r="A365" s="2" t="str">
        <f>([3]UKBuilding_List!A365)</f>
        <v>0716</v>
      </c>
      <c r="B365" s="3" t="str">
        <f>VLOOKUP(A365,[3]UKBuilding_List!$A$1:$D$376,3,FALSE)</f>
        <v>225 Transcript Ave</v>
      </c>
      <c r="C365" s="1"/>
    </row>
    <row r="366" spans="1:3" x14ac:dyDescent="0.25">
      <c r="A366" s="2" t="str">
        <f>([3]UKBuilding_List!A366)</f>
        <v>0717</v>
      </c>
      <c r="B366" s="3" t="str">
        <f>VLOOKUP(A366,[3]UKBuilding_List!$A$1:$D$376,3,FALSE)</f>
        <v>156 Leader Ave</v>
      </c>
      <c r="C366" s="1"/>
    </row>
    <row r="367" spans="1:3" x14ac:dyDescent="0.25">
      <c r="A367" s="2">
        <f>([3]UKBuilding_List!A367)</f>
        <v>1200</v>
      </c>
      <c r="B367" s="3" t="str">
        <f>VLOOKUP(A367,[3]UKBuilding_List!$A$1:$D$376,3,FALSE)</f>
        <v>Electric Substation #1</v>
      </c>
      <c r="C367" s="1"/>
    </row>
    <row r="368" spans="1:3" x14ac:dyDescent="0.25">
      <c r="A368" s="2">
        <f>([3]UKBuilding_List!A368)</f>
        <v>1201</v>
      </c>
      <c r="B368" s="3" t="str">
        <f>VLOOKUP(A368,[3]UKBuilding_List!$A$1:$D$376,3,FALSE)</f>
        <v>Electric Substation #3</v>
      </c>
      <c r="C368" s="1"/>
    </row>
    <row r="369" spans="1:3" x14ac:dyDescent="0.25">
      <c r="A369" s="2">
        <f>([3]UKBuilding_List!A369)</f>
        <v>2100</v>
      </c>
      <c r="B369" s="3" t="str">
        <f>VLOOKUP(A369,[3]UKBuilding_List!$A$1:$D$376,3,FALSE)</f>
        <v>Alpha Chi Omega Sorority</v>
      </c>
      <c r="C369" s="1"/>
    </row>
    <row r="370" spans="1:3" x14ac:dyDescent="0.25">
      <c r="A370" s="2">
        <f>([3]UKBuilding_List!A370)</f>
        <v>2101</v>
      </c>
      <c r="B370" s="3" t="str">
        <f>VLOOKUP(A370,[3]UKBuilding_List!$A$1:$D$376,3,FALSE)</f>
        <v>Beta Theta Pi Fraternity</v>
      </c>
      <c r="C370" s="1"/>
    </row>
    <row r="371" spans="1:3" x14ac:dyDescent="0.25">
      <c r="A371" s="2" t="str">
        <f>([3]UKBuilding_List!A371)</f>
        <v>8633</v>
      </c>
      <c r="B371" s="3" t="str">
        <f>VLOOKUP(A371,[3]UKBuilding_List!$A$1:$D$376,3,FALSE)</f>
        <v>UK HealthCare Good Samaritan Hospital</v>
      </c>
      <c r="C371" s="1"/>
    </row>
    <row r="372" spans="1:3" x14ac:dyDescent="0.25">
      <c r="A372" s="2" t="str">
        <f>([3]UKBuilding_List!A372)</f>
        <v>9127</v>
      </c>
      <c r="B372" s="3" t="str">
        <f>VLOOKUP(A372,[3]UKBuilding_List!$A$1:$D$376,3,FALSE)</f>
        <v>1101 S. Limestone</v>
      </c>
      <c r="C372" s="1"/>
    </row>
    <row r="373" spans="1:3" x14ac:dyDescent="0.25">
      <c r="A373" s="2" t="str">
        <f>([3]UKBuilding_List!A373)</f>
        <v>9777</v>
      </c>
      <c r="B373" s="3" t="str">
        <f>VLOOKUP(A373,[3]UKBuilding_List!$A$1:$D$376,3,FALSE)</f>
        <v>114 Conn Terrace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9876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9877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9878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9879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9881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>9882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>9925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>9983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25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25">
      <c r="A416" s="2" t="str">
        <f>([3]UKBuilding_List!A416)</f>
        <v xml:space="preserve"> 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2018-10-24T16:58:56Z</dcterms:modified>
</cp:coreProperties>
</file>