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03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Changes'!$A$1:$I$24</definedName>
    <definedName name="_xlnm.Print_Area" localSheetId="1">'SAP Changes'!$A$1:$I$17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7" i="1" l="1"/>
  <c r="M7" i="1"/>
  <c r="J8" i="1"/>
  <c r="M8" i="1"/>
  <c r="E1" i="4" l="1"/>
  <c r="M13" i="1" l="1"/>
  <c r="J13" i="1"/>
  <c r="M12" i="1"/>
  <c r="J12" i="1"/>
  <c r="J6" i="1" l="1"/>
  <c r="E2" i="4" l="1"/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6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H31" i="1" l="1"/>
  <c r="G31" i="1"/>
  <c r="M31" i="1" l="1"/>
  <c r="K2" i="1" s="1"/>
  <c r="J31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  <c r="B2" i="4" s="1"/>
</calcChain>
</file>

<file path=xl/sharedStrings.xml><?xml version="1.0" encoding="utf-8"?>
<sst xmlns="http://schemas.openxmlformats.org/spreadsheetml/2006/main" count="118" uniqueCount="87">
  <si>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</si>
  <si>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</si>
  <si>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</si>
  <si>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</si>
  <si>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</si>
  <si>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</si>
  <si>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</si>
  <si>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</si>
  <si>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</si>
  <si>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</si>
  <si>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</si>
  <si>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</si>
  <si>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</si>
  <si>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</si>
  <si>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</si>
  <si>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</si>
  <si>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</si>
  <si>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</si>
  <si>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</si>
  <si>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</si>
  <si>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</si>
  <si>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</si>
  <si>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</si>
  <si>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</si>
  <si>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</si>
  <si>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</si>
  <si>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</si>
  <si>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</si>
  <si>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</si>
  <si>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</si>
  <si>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</si>
  <si>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</si>
  <si>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</si>
  <si>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</si>
  <si>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</si>
  <si>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</si>
  <si>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</si>
  <si>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</si>
  <si>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</si>
  <si>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</si>
  <si>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</si>
  <si>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</si>
  <si>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</si>
  <si>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</si>
  <si>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</si>
  <si>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</si>
  <si>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</si>
  <si>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</si>
  <si>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</si>
  <si>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</si>
  <si>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</si>
  <si>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</si>
  <si>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</si>
  <si>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</si>
  <si>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</si>
  <si>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</si>
  <si>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</si>
  <si>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</si>
  <si>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</si>
  <si>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</si>
  <si>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</si>
  <si>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</si>
  <si>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</si>
  <si>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</si>
  <si>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</si>
  <si>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</si>
  <si>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</si>
  <si>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</si>
  <si>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</si>
  <si>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</si>
  <si>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</si>
  <si>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</si>
  <si>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</si>
  <si>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='KD Changes'!B1:C1=</t>
  </si>
  <si>
    <t>Nicole Kline</t>
  </si>
  <si>
    <t>Michael Ammerman</t>
  </si>
  <si>
    <t>212F</t>
  </si>
  <si>
    <t>212G</t>
  </si>
  <si>
    <t>0003</t>
  </si>
  <si>
    <t>02</t>
  </si>
  <si>
    <t>212</t>
  </si>
  <si>
    <t>LX-0003-02-212</t>
  </si>
  <si>
    <t>RESEARCH FACILITY #1 - Room 212</t>
  </si>
  <si>
    <t>LX-0003-02-212F</t>
  </si>
  <si>
    <t>RESEARCH FACILITY #1 - Room 212F</t>
  </si>
  <si>
    <t>LX-0003-02-212G</t>
  </si>
  <si>
    <t>RESEARCH FACILITY #1 - Room 212G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</si>
</sst>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Agriculture Distribution Storage Annex</v>
          </cell>
          <cell r="D137" t="str">
            <v>Ag Dist Strge Annex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Stadium View Storage Building</v>
          </cell>
          <cell r="D219" t="str">
            <v>Stdm View Strge Bldg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Kentucky Proud Park</v>
          </cell>
          <cell r="D349" t="str">
            <v>Kentucky Proud Park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0708</v>
          </cell>
          <cell r="B357">
            <v>708</v>
          </cell>
          <cell r="C357" t="str">
            <v>Kiln Enclosure Building</v>
          </cell>
          <cell r="D357" t="str">
            <v>Kiln Enclosure Building</v>
          </cell>
        </row>
        <row r="358">
          <cell r="A358" t="str">
            <v>0709</v>
          </cell>
          <cell r="B358">
            <v>709</v>
          </cell>
          <cell r="C358" t="str">
            <v>401 S Limestone</v>
          </cell>
          <cell r="D358" t="str">
            <v>401 S Limestone</v>
          </cell>
        </row>
        <row r="359">
          <cell r="A359" t="str">
            <v>0710</v>
          </cell>
          <cell r="B359">
            <v>710</v>
          </cell>
          <cell r="C359" t="str">
            <v>130 Winslow St</v>
          </cell>
          <cell r="D359" t="str">
            <v>130 Winslow St</v>
          </cell>
        </row>
        <row r="360">
          <cell r="A360" t="str">
            <v>0711</v>
          </cell>
          <cell r="B360">
            <v>711</v>
          </cell>
          <cell r="C360" t="str">
            <v>Orange Lot Bus Shelter</v>
          </cell>
          <cell r="D360" t="str">
            <v>Orange Lot Bus Shelter</v>
          </cell>
        </row>
        <row r="361">
          <cell r="A361" t="str">
            <v>0712</v>
          </cell>
          <cell r="B361">
            <v>712</v>
          </cell>
          <cell r="C361" t="str">
            <v>430 Transylvania Park</v>
          </cell>
          <cell r="D361" t="str">
            <v>430 Transylvania Park</v>
          </cell>
        </row>
        <row r="362">
          <cell r="A362" t="str">
            <v>0713</v>
          </cell>
          <cell r="B362">
            <v>713</v>
          </cell>
          <cell r="C362" t="str">
            <v>463 Rose Ln</v>
          </cell>
          <cell r="D362" t="str">
            <v>463 Rose Ln</v>
          </cell>
        </row>
        <row r="363">
          <cell r="A363" t="str">
            <v>0714</v>
          </cell>
          <cell r="B363">
            <v>714</v>
          </cell>
          <cell r="C363" t="str">
            <v>129 State St</v>
          </cell>
          <cell r="D363" t="str">
            <v>129 State St</v>
          </cell>
        </row>
        <row r="364">
          <cell r="A364" t="str">
            <v>0715</v>
          </cell>
          <cell r="B364">
            <v>715</v>
          </cell>
          <cell r="C364" t="str">
            <v>600 S Broadway</v>
          </cell>
          <cell r="D364" t="str">
            <v>600 S Broadway</v>
          </cell>
        </row>
        <row r="365">
          <cell r="A365" t="str">
            <v>0716</v>
          </cell>
          <cell r="B365">
            <v>716</v>
          </cell>
          <cell r="C365" t="str">
            <v>225 Transcript Ave</v>
          </cell>
          <cell r="D365" t="str">
            <v>225 Transcript Ave</v>
          </cell>
        </row>
        <row r="366">
          <cell r="A366" t="str">
            <v>0717</v>
          </cell>
          <cell r="B366">
            <v>717</v>
          </cell>
          <cell r="C366" t="str">
            <v>156 Leader Ave</v>
          </cell>
          <cell r="D366" t="str">
            <v>156 Leader Ave</v>
          </cell>
        </row>
        <row r="367">
          <cell r="A367">
            <v>1200</v>
          </cell>
          <cell r="B367">
            <v>1200</v>
          </cell>
          <cell r="C367" t="str">
            <v>Electric Substation #1</v>
          </cell>
          <cell r="D367" t="str">
            <v>Electric Substation #1</v>
          </cell>
        </row>
        <row r="368">
          <cell r="A368">
            <v>1201</v>
          </cell>
          <cell r="B368">
            <v>1201</v>
          </cell>
          <cell r="C368" t="str">
            <v>Electric Substation #3</v>
          </cell>
          <cell r="D368" t="str">
            <v>Electric Substation #3</v>
          </cell>
        </row>
        <row r="369">
          <cell r="A369">
            <v>2100</v>
          </cell>
          <cell r="B369">
            <v>2100</v>
          </cell>
          <cell r="C369" t="str">
            <v>Alpha Chi Omega Sorority</v>
          </cell>
          <cell r="D369" t="str">
            <v>Alpha Chi Omega Sorority</v>
          </cell>
        </row>
        <row r="370">
          <cell r="A370">
            <v>2101</v>
          </cell>
          <cell r="B370">
            <v>2101</v>
          </cell>
          <cell r="C370" t="str">
            <v>Beta Theta Pi Fraternity</v>
          </cell>
          <cell r="D370" t="str">
            <v>Beta Theta Pi Fraternity</v>
          </cell>
        </row>
        <row r="371">
          <cell r="A371" t="str">
            <v>8633</v>
          </cell>
          <cell r="B371">
            <v>8633</v>
          </cell>
          <cell r="C371" t="str">
            <v>UK HealthCare Good Samaritan Hospital</v>
          </cell>
          <cell r="D371" t="str">
            <v>UK HealthCare Good Samaritan Hospital</v>
          </cell>
        </row>
        <row r="372">
          <cell r="A372" t="str">
            <v>9127</v>
          </cell>
          <cell r="B372">
            <v>9127</v>
          </cell>
          <cell r="C372" t="str">
            <v>1101 S. Limestone</v>
          </cell>
          <cell r="D372" t="str">
            <v>1101 S. Limestone</v>
          </cell>
        </row>
        <row r="373">
          <cell r="A373" t="str">
            <v>9777</v>
          </cell>
          <cell r="B373">
            <v>9777</v>
          </cell>
          <cell r="C373" t="str">
            <v>114 Conn Terrace</v>
          </cell>
          <cell r="D373" t="str">
            <v>114 Conn Terrace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</row>
        <row r="378">
          <cell r="A378" t="str">
            <v>9873</v>
          </cell>
        </row>
        <row r="379">
          <cell r="A379" t="str">
            <v>9875</v>
          </cell>
        </row>
        <row r="380">
          <cell r="A380" t="str">
            <v>9876</v>
          </cell>
        </row>
        <row r="381">
          <cell r="A381" t="str">
            <v>9877</v>
          </cell>
        </row>
        <row r="382">
          <cell r="A382" t="str">
            <v>9878</v>
          </cell>
        </row>
        <row r="383">
          <cell r="A383" t="str">
            <v>9879</v>
          </cell>
        </row>
        <row r="384">
          <cell r="A384" t="str">
            <v>9881</v>
          </cell>
        </row>
        <row r="385">
          <cell r="A385" t="str">
            <v>9882</v>
          </cell>
        </row>
        <row r="386">
          <cell r="A386" t="str">
            <v>9925</v>
          </cell>
        </row>
        <row r="387">
          <cell r="A387" t="str">
            <v>9983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 t="str">
            <v xml:space="preserve"> </v>
          </cell>
        </row>
        <row r="417">
          <cell r="A417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7"/>
  <sheetViews>
    <sheetView tabSelected="1" zoomScale="90" zoomScaleNormal="90" workbookViewId="0">
      <selection activeCell="C15" sqref="C15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32.140625" style="11" bestFit="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76" t="s">
        <v>78</v>
      </c>
      <c r="C1" s="76"/>
      <c r="F1" s="66" t="s">
        <v>10</v>
      </c>
      <c r="G1" s="18">
        <v>43396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77" t="str">
        <f>VLOOKUP(B1,BuildingList!A:B,2,FALSE)</f>
        <v>Research Facility #1</v>
      </c>
      <c r="C2" s="77"/>
      <c r="F2" s="67" t="s">
        <v>12</v>
      </c>
      <c r="G2" s="22" t="s">
        <v>70</v>
      </c>
      <c r="J2" s="15">
        <f>G31-J31</f>
        <v>1</v>
      </c>
      <c r="K2" s="15">
        <f>H31-M31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15.75" thickTop="1" x14ac:dyDescent="0.25">
      <c r="A6" s="48" t="s">
        <v>80</v>
      </c>
      <c r="B6" s="48" t="s">
        <v>79</v>
      </c>
      <c r="C6" s="42" t="s">
        <v>49</v>
      </c>
      <c r="D6" s="41" t="s">
        <v>5</v>
      </c>
      <c r="E6" s="50">
        <v>355</v>
      </c>
      <c r="F6" s="50">
        <v>356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76</v>
      </c>
      <c r="B7" s="48" t="s">
        <v>79</v>
      </c>
      <c r="C7" s="42" t="s">
        <v>22</v>
      </c>
      <c r="D7" s="41" t="s">
        <v>5</v>
      </c>
      <c r="E7" s="50">
        <v>292</v>
      </c>
      <c r="F7" s="50">
        <v>150</v>
      </c>
      <c r="G7" s="50" t="s">
        <v>2</v>
      </c>
      <c r="H7" s="41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x14ac:dyDescent="0.25">
      <c r="A8" s="48" t="s">
        <v>77</v>
      </c>
      <c r="B8" s="48" t="s">
        <v>79</v>
      </c>
      <c r="C8" s="42" t="s">
        <v>24</v>
      </c>
      <c r="D8" s="41" t="s">
        <v>5</v>
      </c>
      <c r="E8" s="50">
        <v>0</v>
      </c>
      <c r="F8" s="50">
        <v>136</v>
      </c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15" customHeight="1" x14ac:dyDescent="0.25">
      <c r="A9" s="48"/>
      <c r="B9" s="48"/>
      <c r="C9" s="42"/>
      <c r="E9" s="50"/>
      <c r="F9" s="50"/>
      <c r="G9" s="50"/>
      <c r="I9" s="42"/>
      <c r="J9" s="59"/>
      <c r="K9" s="60"/>
      <c r="L9" s="48"/>
      <c r="M9" s="59"/>
      <c r="N9" s="60"/>
      <c r="O9" s="59"/>
    </row>
    <row r="10" spans="1:16" s="41" customFormat="1" ht="15" customHeight="1" x14ac:dyDescent="0.25">
      <c r="A10" s="48"/>
      <c r="B10" s="48"/>
      <c r="C10" s="42"/>
      <c r="E10" s="50"/>
      <c r="F10" s="50"/>
      <c r="G10" s="50"/>
      <c r="I10" s="42"/>
      <c r="J10" s="59"/>
      <c r="K10" s="60"/>
      <c r="L10" s="48"/>
      <c r="M10" s="59"/>
      <c r="N10" s="60"/>
      <c r="O10" s="59"/>
    </row>
    <row r="11" spans="1:16" s="41" customFormat="1" ht="15" customHeight="1" x14ac:dyDescent="0.25">
      <c r="A11" s="48"/>
      <c r="B11" s="48"/>
      <c r="C11" s="42"/>
      <c r="E11" s="50"/>
      <c r="F11" s="50"/>
      <c r="G11" s="50"/>
      <c r="I11" s="42"/>
      <c r="J11" s="59"/>
      <c r="K11" s="60"/>
      <c r="L11" s="48"/>
      <c r="M11" s="59"/>
      <c r="N11" s="60"/>
      <c r="O11" s="59"/>
    </row>
    <row r="12" spans="1:16" s="41" customFormat="1" ht="15" customHeight="1" x14ac:dyDescent="0.25">
      <c r="A12" s="48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48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1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1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ht="15.75" customHeight="1" x14ac:dyDescent="0.25">
      <c r="A14" s="61"/>
      <c r="B14" s="48"/>
      <c r="C14" s="42"/>
      <c r="E14" s="50"/>
      <c r="F14" s="50"/>
      <c r="G14" s="50"/>
      <c r="I14" s="42"/>
      <c r="J14" s="59"/>
      <c r="K14" s="60"/>
      <c r="L14" s="61"/>
      <c r="M14" s="59"/>
      <c r="N14" s="60"/>
      <c r="O14" s="59"/>
    </row>
    <row r="15" spans="1:16" s="41" customFormat="1" x14ac:dyDescent="0.25">
      <c r="A15" s="61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61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1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0"/>
      <c r="L16" s="61"/>
      <c r="M16" s="59" t="str">
        <f>IF(H16="No Change","N/A",IF(H16="New Tag Required",Lookup!F:F,IF(H16="Remove Old Sign",Lookup!F:F,IF(H16="N/A","N/A",""))))</f>
        <v/>
      </c>
      <c r="N16" s="60"/>
      <c r="O16" s="59"/>
    </row>
    <row r="17" spans="1:15" s="41" customFormat="1" x14ac:dyDescent="0.25">
      <c r="A17" s="61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0"/>
      <c r="L17" s="61"/>
      <c r="M17" s="59" t="str">
        <f>IF(H17="No Change","N/A",IF(H17="New Tag Required",Lookup!F:F,IF(H17="Remove Old Sign",Lookup!F:F,IF(H17="N/A","N/A",""))))</f>
        <v/>
      </c>
      <c r="N17" s="60"/>
      <c r="O17" s="59"/>
    </row>
    <row r="18" spans="1:15" s="41" customFormat="1" x14ac:dyDescent="0.25">
      <c r="A18" s="61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0"/>
      <c r="L18" s="59"/>
      <c r="M18" s="59" t="str">
        <f>IF(H18="No Change","N/A",IF(H18="New Tag Required",Lookup!F:F,IF(H18="Remove Old Sign",Lookup!F:F,IF(H18="N/A","N/A",""))))</f>
        <v/>
      </c>
      <c r="N18" s="60"/>
      <c r="O18" s="59"/>
    </row>
    <row r="19" spans="1:15" s="41" customFormat="1" x14ac:dyDescent="0.25">
      <c r="A19" s="61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2"/>
      <c r="L19" s="42"/>
      <c r="M19" s="59" t="str">
        <f>IF(H19="No Change","N/A",IF(H19="New Tag Required",Lookup!F:F,IF(H19="Remove Old Sign",Lookup!F:F,IF(H19="N/A","N/A",""))))</f>
        <v/>
      </c>
      <c r="N19" s="62"/>
      <c r="O19" s="42"/>
    </row>
    <row r="20" spans="1:15" s="41" customFormat="1" x14ac:dyDescent="0.25">
      <c r="A20" s="61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2"/>
      <c r="L20" s="42"/>
      <c r="M20" s="59" t="str">
        <f>IF(H20="No Change","N/A",IF(H20="New Tag Required",Lookup!F:F,IF(H20="Remove Old Sign",Lookup!F:F,IF(H20="N/A","N/A",""))))</f>
        <v/>
      </c>
      <c r="N20" s="62"/>
      <c r="O20" s="42"/>
    </row>
    <row r="21" spans="1:15" s="41" customFormat="1" x14ac:dyDescent="0.25"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2"/>
      <c r="L21" s="42"/>
      <c r="M21" s="59" t="str">
        <f>IF(H21="No Change","N/A",IF(H21="New Tag Required",Lookup!F:F,IF(H21="Remove Old Sign",Lookup!F:F,IF(H21="N/A","N/A",""))))</f>
        <v/>
      </c>
      <c r="N21" s="62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2"/>
      <c r="L22" s="42"/>
      <c r="M22" s="59" t="str">
        <f>IF(H22="No Change","N/A",IF(H22="New Tag Required",Lookup!F:F,IF(H22="Remove Old Sign",Lookup!F:F,IF(H22="N/A","N/A",""))))</f>
        <v/>
      </c>
      <c r="N22" s="62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2"/>
      <c r="L23" s="42"/>
      <c r="M23" s="59" t="str">
        <f>IF(H23="No Change","N/A",IF(H23="New Tag Required",Lookup!F:F,IF(H23="Remove Old Sign",Lookup!F:F,IF(H23="N/A","N/A",""))))</f>
        <v/>
      </c>
      <c r="N23" s="62"/>
      <c r="O23" s="42"/>
    </row>
    <row r="24" spans="1:15" s="41" customFormat="1" x14ac:dyDescent="0.25">
      <c r="B24" s="48"/>
      <c r="C24" s="42"/>
      <c r="E24" s="50"/>
      <c r="F24" s="51"/>
      <c r="G24" s="50"/>
      <c r="I24" s="42"/>
      <c r="J24" s="59" t="str">
        <f>IF(G24="No Change","N/A",IF(G24="New Tag Required",Lookup!F:F,IF(G24="Remove Old Tag",Lookup!F:F,IF(G24="N/A","N/A",""))))</f>
        <v/>
      </c>
      <c r="K24" s="62"/>
      <c r="L24" s="42"/>
      <c r="M24" s="59" t="str">
        <f>IF(H24="No Change","N/A",IF(H24="New Tag Required",Lookup!F:F,IF(H24="Remove Old Sign",Lookup!F:F,IF(H24="N/A","N/A",""))))</f>
        <v/>
      </c>
      <c r="N24" s="62"/>
      <c r="O24" s="42"/>
    </row>
    <row r="25" spans="1:15" s="41" customFormat="1" x14ac:dyDescent="0.25">
      <c r="A25" s="49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3"/>
      <c r="M25" s="59" t="str">
        <f>IF(H25="No Change","N/A",IF(H25="New Tag Required",Lookup!F:F,IF(H25="Remove Old Sign",Lookup!F:F,IF(H25="N/A","N/A",""))))</f>
        <v/>
      </c>
      <c r="N25" s="63"/>
    </row>
    <row r="26" spans="1:15" x14ac:dyDescent="0.25">
      <c r="A26" s="56"/>
      <c r="C26" s="11"/>
      <c r="E26" s="30"/>
      <c r="F26" s="30"/>
      <c r="G26" s="30"/>
      <c r="J26" s="10" t="str">
        <f>IF(G26="No Change","N/A",IF(G26="New Tag Required",Lookup!F:F,IF(G26="Remove Old Tag",Lookup!F:F,IF(G26="N/A","N/A",""))))</f>
        <v/>
      </c>
      <c r="K26" s="32"/>
      <c r="M26" s="10" t="str">
        <f>IF(H26="No Change","N/A",IF(H26="New Tag Required",Lookup!F:F,IF(H26="Remove Old Sign",Lookup!F:F,IF(H26="N/A","N/A",""))))</f>
        <v/>
      </c>
      <c r="N26" s="32"/>
    </row>
    <row r="27" spans="1:15" x14ac:dyDescent="0.25">
      <c r="A27" s="56"/>
      <c r="C27" s="11"/>
      <c r="E27" s="30"/>
      <c r="F27" s="30"/>
      <c r="G27" s="30"/>
      <c r="J27" s="10" t="str">
        <f>IF(G27="No Change","N/A",IF(G27="New Tag Required",Lookup!F:F,IF(G27="Remove Old Tag",Lookup!F:F,IF(G27="N/A","N/A",""))))</f>
        <v/>
      </c>
      <c r="K27" s="32"/>
      <c r="M27" s="10" t="str">
        <f>IF(H27="No Change","N/A",IF(H27="New Tag Required",Lookup!F:F,IF(H27="Remove Old Sign",Lookup!F:F,IF(H27="N/A","N/A",""))))</f>
        <v/>
      </c>
      <c r="N27" s="32"/>
    </row>
    <row r="28" spans="1:15" x14ac:dyDescent="0.25">
      <c r="A28" s="56"/>
      <c r="C28" s="11"/>
      <c r="E28" s="30"/>
      <c r="F28" s="30"/>
      <c r="G28" s="30"/>
      <c r="J28" s="10" t="str">
        <f>IF(G28="No Change","N/A",IF(G28="New Tag Required",Lookup!F:F,IF(G28="Remove Old Tag",Lookup!F:F,IF(G28="N/A","N/A",""))))</f>
        <v/>
      </c>
      <c r="K28" s="32"/>
      <c r="M28" s="10" t="str">
        <f>IF(H28="No Change","N/A",IF(H28="New Tag Required",Lookup!F:F,IF(H28="Remove Old Sign",Lookup!F:F,IF(H28="N/A","N/A",""))))</f>
        <v/>
      </c>
      <c r="N28" s="32"/>
    </row>
    <row r="29" spans="1:15" ht="15.75" thickBot="1" x14ac:dyDescent="0.3">
      <c r="A29" s="56"/>
      <c r="C29" s="11"/>
      <c r="E29" s="30"/>
      <c r="F29" s="30"/>
      <c r="G29" s="30"/>
      <c r="K29" s="32"/>
      <c r="N29" s="32"/>
    </row>
    <row r="30" spans="1:15" ht="45" x14ac:dyDescent="0.25">
      <c r="A30" s="56"/>
      <c r="C30" s="11"/>
      <c r="E30" s="30"/>
      <c r="F30" s="30"/>
      <c r="G30" s="72" t="s">
        <v>45</v>
      </c>
      <c r="H30" s="73" t="s">
        <v>46</v>
      </c>
      <c r="J30" s="74" t="s">
        <v>40</v>
      </c>
      <c r="K30" s="10"/>
      <c r="L30" s="10"/>
      <c r="M30" s="74" t="s">
        <v>41</v>
      </c>
    </row>
    <row r="31" spans="1:15" ht="15.75" thickBot="1" x14ac:dyDescent="0.3">
      <c r="A31" s="56"/>
      <c r="C31" s="11"/>
      <c r="E31" s="30"/>
      <c r="F31" s="30"/>
      <c r="G31" s="14">
        <f>COUNTIF(G6:G30,"New Tag Required")</f>
        <v>1</v>
      </c>
      <c r="H31" s="13">
        <f>COUNTIF(H6:H30,"New Sign Required")</f>
        <v>1</v>
      </c>
      <c r="J31" s="12">
        <f>COUNTIF(J6:J30,"Installed")</f>
        <v>0</v>
      </c>
      <c r="K31" s="10"/>
      <c r="L31" s="10"/>
      <c r="M31" s="12">
        <f>COUNTIF(M6:M30,"Installed")</f>
        <v>0</v>
      </c>
    </row>
    <row r="32" spans="1:15" x14ac:dyDescent="0.25">
      <c r="A32" s="56"/>
      <c r="C32" s="11"/>
      <c r="E32" s="30"/>
      <c r="F32" s="30"/>
      <c r="G32" s="30"/>
    </row>
    <row r="33" spans="1:7" x14ac:dyDescent="0.25">
      <c r="A33" s="56"/>
      <c r="C33" s="11"/>
      <c r="E33" s="30"/>
      <c r="F33" s="30"/>
      <c r="G33" s="30"/>
    </row>
    <row r="34" spans="1:7" x14ac:dyDescent="0.25">
      <c r="A34" s="56"/>
      <c r="C34" s="11"/>
      <c r="E34" s="30"/>
      <c r="F34" s="30"/>
      <c r="G34" s="30"/>
    </row>
    <row r="35" spans="1:7" x14ac:dyDescent="0.25">
      <c r="A35" s="56"/>
      <c r="C35" s="11"/>
      <c r="E35" s="30"/>
      <c r="F35" s="30"/>
      <c r="G35" s="30"/>
    </row>
    <row r="36" spans="1:7" x14ac:dyDescent="0.25">
      <c r="A36" s="56"/>
      <c r="C36" s="11"/>
      <c r="E36" s="30"/>
      <c r="F36" s="30"/>
      <c r="G36" s="30"/>
    </row>
    <row r="37" spans="1:7" x14ac:dyDescent="0.25">
      <c r="A37" s="56"/>
      <c r="C37" s="11"/>
      <c r="E37" s="30"/>
      <c r="F37" s="30"/>
      <c r="G37" s="30"/>
    </row>
    <row r="38" spans="1:7" x14ac:dyDescent="0.25">
      <c r="A38" s="56"/>
      <c r="C38" s="11"/>
      <c r="E38" s="30"/>
      <c r="F38" s="30"/>
      <c r="G38" s="30"/>
    </row>
    <row r="39" spans="1:7" x14ac:dyDescent="0.25">
      <c r="A39" s="57"/>
      <c r="C39" s="11"/>
      <c r="E39" s="30"/>
      <c r="F39" s="33"/>
      <c r="G39" s="30"/>
    </row>
    <row r="40" spans="1:7" x14ac:dyDescent="0.25">
      <c r="A40" s="57"/>
      <c r="C40" s="11"/>
      <c r="E40" s="30"/>
      <c r="F40" s="33"/>
      <c r="G40" s="30"/>
    </row>
    <row r="41" spans="1:7" x14ac:dyDescent="0.25">
      <c r="A41" s="57"/>
      <c r="C41" s="11"/>
      <c r="E41" s="30"/>
      <c r="F41" s="34"/>
      <c r="G41" s="30"/>
    </row>
    <row r="42" spans="1:7" x14ac:dyDescent="0.25">
      <c r="A42" s="56"/>
      <c r="C42" s="11"/>
      <c r="E42" s="30"/>
      <c r="F42" s="33"/>
      <c r="G42" s="30"/>
    </row>
    <row r="43" spans="1:7" x14ac:dyDescent="0.25">
      <c r="A43" s="56"/>
      <c r="C43" s="11"/>
      <c r="E43" s="30"/>
      <c r="F43" s="33"/>
      <c r="G43" s="30"/>
    </row>
    <row r="44" spans="1:7" x14ac:dyDescent="0.25">
      <c r="A44" s="58"/>
      <c r="C44" s="11"/>
      <c r="E44" s="30"/>
      <c r="F44" s="30"/>
      <c r="G44" s="30"/>
    </row>
    <row r="45" spans="1:7" x14ac:dyDescent="0.25">
      <c r="A45" s="58"/>
      <c r="C45" s="11"/>
      <c r="E45" s="30"/>
      <c r="F45" s="30"/>
      <c r="G45" s="30"/>
    </row>
    <row r="46" spans="1:7" x14ac:dyDescent="0.25">
      <c r="A46" s="58"/>
      <c r="C46" s="11"/>
      <c r="E46" s="30"/>
      <c r="F46" s="30"/>
      <c r="G46" s="30"/>
    </row>
    <row r="47" spans="1:7" x14ac:dyDescent="0.25">
      <c r="A47" s="58"/>
      <c r="C47" s="11"/>
      <c r="E47" s="30"/>
      <c r="F47" s="30"/>
      <c r="G47" s="30"/>
    </row>
    <row r="48" spans="1:7" x14ac:dyDescent="0.25">
      <c r="A48" s="58"/>
      <c r="C48" s="11"/>
      <c r="E48" s="30"/>
      <c r="F48" s="31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6"/>
      <c r="C51" s="11"/>
      <c r="E51" s="30"/>
      <c r="F51" s="30"/>
      <c r="G51" s="30"/>
    </row>
    <row r="52" spans="1:7" x14ac:dyDescent="0.25">
      <c r="A52" s="56"/>
      <c r="C52" s="11"/>
    </row>
    <row r="53" spans="1:7" x14ac:dyDescent="0.25">
      <c r="C53" s="11"/>
    </row>
    <row r="54" spans="1:7" x14ac:dyDescent="0.25">
      <c r="C54" s="11"/>
    </row>
    <row r="55" spans="1:7" x14ac:dyDescent="0.25"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197" spans="3:3" x14ac:dyDescent="0.25">
      <c r="C197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6:G50 G13:G29">
    <cfRule type="containsText" dxfId="76" priority="161" operator="containsText" text="New Tag Required">
      <formula>NOT(ISERROR(SEARCH("New Tag Required",G13)))</formula>
    </cfRule>
  </conditionalFormatting>
  <conditionalFormatting sqref="D6 D18:D96">
    <cfRule type="containsText" dxfId="75" priority="160" operator="containsText" text="Yes">
      <formula>NOT(ISERROR(SEARCH("Yes",D6)))</formula>
    </cfRule>
  </conditionalFormatting>
  <conditionalFormatting sqref="H36:H96 H197:H418 H13:H29">
    <cfRule type="containsText" dxfId="74" priority="148" operator="containsText" text="New Sign Required">
      <formula>NOT(ISERROR(SEARCH("New Sign Required",H13)))</formula>
    </cfRule>
  </conditionalFormatting>
  <conditionalFormatting sqref="G36:G96 G13:H29">
    <cfRule type="containsText" dxfId="73" priority="147" operator="containsText" text="Action Required">
      <formula>NOT(ISERROR(SEARCH("Action Required",G13)))</formula>
    </cfRule>
  </conditionalFormatting>
  <conditionalFormatting sqref="H36:H96">
    <cfRule type="containsText" dxfId="72" priority="146" operator="containsText" text="Action Required">
      <formula>NOT(ISERROR(SEARCH("Action Required",H36)))</formula>
    </cfRule>
  </conditionalFormatting>
  <conditionalFormatting sqref="G6 G32:G35">
    <cfRule type="containsText" dxfId="71" priority="88" operator="containsText" text="New Tag Required">
      <formula>NOT(ISERROR(SEARCH("New Tag Required",G6)))</formula>
    </cfRule>
  </conditionalFormatting>
  <conditionalFormatting sqref="H6 H32:H35">
    <cfRule type="containsText" dxfId="70" priority="86" operator="containsText" text="New Sign Required">
      <formula>NOT(ISERROR(SEARCH("New Sign Required",H6)))</formula>
    </cfRule>
  </conditionalFormatting>
  <conditionalFormatting sqref="G6 G32:G35">
    <cfRule type="containsText" dxfId="69" priority="85" operator="containsText" text="Action Required">
      <formula>NOT(ISERROR(SEARCH("Action Required",G6)))</formula>
    </cfRule>
  </conditionalFormatting>
  <conditionalFormatting sqref="H6 H32:H35">
    <cfRule type="containsText" dxfId="68" priority="84" operator="containsText" text="Action Required">
      <formula>NOT(ISERROR(SEARCH("Action Required",H6)))</formula>
    </cfRule>
  </conditionalFormatting>
  <conditionalFormatting sqref="G6">
    <cfRule type="containsText" dxfId="67" priority="83" operator="containsText" text="New Tag Required">
      <formula>NOT(ISERROR(SEARCH("New Tag Required",G6)))</formula>
    </cfRule>
  </conditionalFormatting>
  <conditionalFormatting sqref="D6">
    <cfRule type="containsText" dxfId="66" priority="82" operator="containsText" text="Yes">
      <formula>NOT(ISERROR(SEARCH("Yes",D6)))</formula>
    </cfRule>
  </conditionalFormatting>
  <conditionalFormatting sqref="G6">
    <cfRule type="containsText" dxfId="65" priority="81" operator="containsText" text="Action Required">
      <formula>NOT(ISERROR(SEARCH("Action Required",G6)))</formula>
    </cfRule>
  </conditionalFormatting>
  <conditionalFormatting sqref="D97:D196">
    <cfRule type="containsText" dxfId="64" priority="80" operator="containsText" text="Yes">
      <formula>NOT(ISERROR(SEARCH("Yes",D97)))</formula>
    </cfRule>
  </conditionalFormatting>
  <conditionalFormatting sqref="H97:H196">
    <cfRule type="containsText" dxfId="63" priority="79" operator="containsText" text="New Sign Required">
      <formula>NOT(ISERROR(SEARCH("New Sign Required",H97)))</formula>
    </cfRule>
  </conditionalFormatting>
  <conditionalFormatting sqref="G97:G196">
    <cfRule type="containsText" dxfId="62" priority="78" operator="containsText" text="Action Required">
      <formula>NOT(ISERROR(SEARCH("Action Required",G97)))</formula>
    </cfRule>
  </conditionalFormatting>
  <conditionalFormatting sqref="H97:H196">
    <cfRule type="containsText" dxfId="61" priority="77" operator="containsText" text="Action Required">
      <formula>NOT(ISERROR(SEARCH("Action Required",H97)))</formula>
    </cfRule>
  </conditionalFormatting>
  <conditionalFormatting sqref="D7">
    <cfRule type="containsText" dxfId="60" priority="63" operator="containsText" text="Yes">
      <formula>NOT(ISERROR(SEARCH("Yes",D7)))</formula>
    </cfRule>
  </conditionalFormatting>
  <conditionalFormatting sqref="G7">
    <cfRule type="containsText" dxfId="59" priority="62" operator="containsText" text="New Tag Required">
      <formula>NOT(ISERROR(SEARCH("New Tag Required",G7)))</formula>
    </cfRule>
  </conditionalFormatting>
  <conditionalFormatting sqref="H7">
    <cfRule type="containsText" dxfId="58" priority="61" operator="containsText" text="New Sign Required">
      <formula>NOT(ISERROR(SEARCH("New Sign Required",H7)))</formula>
    </cfRule>
  </conditionalFormatting>
  <conditionalFormatting sqref="G7">
    <cfRule type="containsText" dxfId="57" priority="60" operator="containsText" text="Action Required">
      <formula>NOT(ISERROR(SEARCH("Action Required",G7)))</formula>
    </cfRule>
  </conditionalFormatting>
  <conditionalFormatting sqref="H7">
    <cfRule type="containsText" dxfId="56" priority="59" operator="containsText" text="Action Required">
      <formula>NOT(ISERROR(SEARCH("Action Required",H7)))</formula>
    </cfRule>
  </conditionalFormatting>
  <conditionalFormatting sqref="G8:G11">
    <cfRule type="containsText" dxfId="55" priority="58" operator="containsText" text="New Tag Required">
      <formula>NOT(ISERROR(SEARCH("New Tag Required",G8)))</formula>
    </cfRule>
  </conditionalFormatting>
  <conditionalFormatting sqref="H8:H11">
    <cfRule type="containsText" dxfId="54" priority="57" operator="containsText" text="New Sign Required">
      <formula>NOT(ISERROR(SEARCH("New Sign Required",H8)))</formula>
    </cfRule>
  </conditionalFormatting>
  <conditionalFormatting sqref="G8:G11">
    <cfRule type="containsText" dxfId="53" priority="56" operator="containsText" text="Action Required">
      <formula>NOT(ISERROR(SEARCH("Action Required",G8)))</formula>
    </cfRule>
  </conditionalFormatting>
  <conditionalFormatting sqref="H8:H11">
    <cfRule type="containsText" dxfId="52" priority="55" operator="containsText" text="Action Required">
      <formula>NOT(ISERROR(SEARCH("Action Required",H8)))</formula>
    </cfRule>
  </conditionalFormatting>
  <conditionalFormatting sqref="J2:N2">
    <cfRule type="cellIs" dxfId="51" priority="54" operator="notEqual">
      <formula>0</formula>
    </cfRule>
  </conditionalFormatting>
  <conditionalFormatting sqref="J13:J28 J6:J11">
    <cfRule type="cellIs" dxfId="50" priority="53" operator="equal">
      <formula>0</formula>
    </cfRule>
  </conditionalFormatting>
  <conditionalFormatting sqref="M13:M28 M6:M11">
    <cfRule type="cellIs" dxfId="49" priority="52" operator="equal">
      <formula>0</formula>
    </cfRule>
  </conditionalFormatting>
  <conditionalFormatting sqref="M13:M28 J13:J28 J6:J11 M6:M11">
    <cfRule type="cellIs" dxfId="48" priority="49" operator="equal">
      <formula>"In Progress"</formula>
    </cfRule>
    <cfRule type="cellIs" dxfId="47" priority="50" operator="equal">
      <formula>"Log Issues"</formula>
    </cfRule>
    <cfRule type="cellIs" dxfId="46" priority="51" operator="equal">
      <formula>"N/A"</formula>
    </cfRule>
  </conditionalFormatting>
  <conditionalFormatting sqref="K18:L18 K13:K17 K6:K11">
    <cfRule type="expression" dxfId="45" priority="48">
      <formula>$J6="Log Issues"</formula>
    </cfRule>
  </conditionalFormatting>
  <conditionalFormatting sqref="N13:N18 N6:N11">
    <cfRule type="expression" dxfId="44" priority="47">
      <formula>$M6="Log Issues"</formula>
    </cfRule>
  </conditionalFormatting>
  <conditionalFormatting sqref="H13:H1048576 H1:H11">
    <cfRule type="containsText" dxfId="43" priority="41" operator="containsText" text="Remove Old Sign">
      <formula>NOT(ISERROR(SEARCH("Remove Old Sign",H1)))</formula>
    </cfRule>
    <cfRule type="containsText" dxfId="42" priority="42" operator="containsText" text="Move Sign to New Location">
      <formula>NOT(ISERROR(SEARCH("Move Sign to New Location",H1)))</formula>
    </cfRule>
  </conditionalFormatting>
  <conditionalFormatting sqref="G13:G1048576 G1:G11">
    <cfRule type="containsText" dxfId="41" priority="40" operator="containsText" text="Remove Old Tag">
      <formula>NOT(ISERROR(SEARCH("Remove Old Tag",G1)))</formula>
    </cfRule>
  </conditionalFormatting>
  <conditionalFormatting sqref="D8:D9">
    <cfRule type="containsText" dxfId="40" priority="38" operator="containsText" text="Yes">
      <formula>NOT(ISERROR(SEARCH("Yes",D8)))</formula>
    </cfRule>
  </conditionalFormatting>
  <conditionalFormatting sqref="G12">
    <cfRule type="containsText" dxfId="39" priority="29" operator="containsText" text="New Tag Required">
      <formula>NOT(ISERROR(SEARCH("New Tag Required",G12)))</formula>
    </cfRule>
  </conditionalFormatting>
  <conditionalFormatting sqref="H12">
    <cfRule type="containsText" dxfId="38" priority="28" operator="containsText" text="New Sign Required">
      <formula>NOT(ISERROR(SEARCH("New Sign Required",H12)))</formula>
    </cfRule>
  </conditionalFormatting>
  <conditionalFormatting sqref="G12">
    <cfRule type="containsText" dxfId="37" priority="27" operator="containsText" text="Action Required">
      <formula>NOT(ISERROR(SEARCH("Action Required",G12)))</formula>
    </cfRule>
  </conditionalFormatting>
  <conditionalFormatting sqref="H12">
    <cfRule type="containsText" dxfId="36" priority="26" operator="containsText" text="Action Required">
      <formula>NOT(ISERROR(SEARCH("Action Required",H12)))</formula>
    </cfRule>
  </conditionalFormatting>
  <conditionalFormatting sqref="J12">
    <cfRule type="cellIs" dxfId="35" priority="25" operator="equal">
      <formula>0</formula>
    </cfRule>
  </conditionalFormatting>
  <conditionalFormatting sqref="M12">
    <cfRule type="cellIs" dxfId="34" priority="24" operator="equal">
      <formula>0</formula>
    </cfRule>
  </conditionalFormatting>
  <conditionalFormatting sqref="J12 M12">
    <cfRule type="cellIs" dxfId="33" priority="21" operator="equal">
      <formula>"In Progress"</formula>
    </cfRule>
    <cfRule type="cellIs" dxfId="32" priority="22" operator="equal">
      <formula>"Log Issues"</formula>
    </cfRule>
    <cfRule type="cellIs" dxfId="31" priority="23" operator="equal">
      <formula>"N/A"</formula>
    </cfRule>
  </conditionalFormatting>
  <conditionalFormatting sqref="K12">
    <cfRule type="expression" dxfId="30" priority="20">
      <formula>$J12="Log Issues"</formula>
    </cfRule>
  </conditionalFormatting>
  <conditionalFormatting sqref="N12">
    <cfRule type="expression" dxfId="29" priority="19">
      <formula>$M12="Log Issues"</formula>
    </cfRule>
  </conditionalFormatting>
  <conditionalFormatting sqref="H12">
    <cfRule type="containsText" dxfId="28" priority="17" operator="containsText" text="Remove Old Sign">
      <formula>NOT(ISERROR(SEARCH("Remove Old Sign",H12)))</formula>
    </cfRule>
    <cfRule type="containsText" dxfId="27" priority="18" operator="containsText" text="Move Sign to New Location">
      <formula>NOT(ISERROR(SEARCH("Move Sign to New Location",H12)))</formula>
    </cfRule>
  </conditionalFormatting>
  <conditionalFormatting sqref="G12">
    <cfRule type="containsText" dxfId="26" priority="16" operator="containsText" text="Remove Old Tag">
      <formula>NOT(ISERROR(SEARCH("Remove Old Tag",G12)))</formula>
    </cfRule>
  </conditionalFormatting>
  <conditionalFormatting sqref="D10:D17">
    <cfRule type="containsText" dxfId="25" priority="14" operator="containsText" text="Yes">
      <formula>NOT(ISERROR(SEARCH("Yes",D10)))</formula>
    </cfRule>
  </conditionalFormatting>
  <conditionalFormatting sqref="D7">
    <cfRule type="containsText" dxfId="24" priority="13" operator="containsText" text="Yes">
      <formula>NOT(ISERROR(SEARCH("Yes",D7)))</formula>
    </cfRule>
  </conditionalFormatting>
  <conditionalFormatting sqref="G7">
    <cfRule type="containsText" dxfId="23" priority="12" operator="containsText" text="New Tag Required">
      <formula>NOT(ISERROR(SEARCH("New Tag Required",G7)))</formula>
    </cfRule>
  </conditionalFormatting>
  <conditionalFormatting sqref="H7">
    <cfRule type="containsText" dxfId="22" priority="11" operator="containsText" text="New Sign Required">
      <formula>NOT(ISERROR(SEARCH("New Sign Required",H7)))</formula>
    </cfRule>
  </conditionalFormatting>
  <conditionalFormatting sqref="G7">
    <cfRule type="containsText" dxfId="21" priority="10" operator="containsText" text="Action Required">
      <formula>NOT(ISERROR(SEARCH("Action Required",G7)))</formula>
    </cfRule>
  </conditionalFormatting>
  <conditionalFormatting sqref="H7">
    <cfRule type="containsText" dxfId="20" priority="9" operator="containsText" text="Action Required">
      <formula>NOT(ISERROR(SEARCH("Action Required",H7)))</formula>
    </cfRule>
  </conditionalFormatting>
  <conditionalFormatting sqref="G7">
    <cfRule type="containsText" dxfId="19" priority="8" operator="containsText" text="New Tag Required">
      <formula>NOT(ISERROR(SEARCH("New Tag Required",G7)))</formula>
    </cfRule>
  </conditionalFormatting>
  <conditionalFormatting sqref="D7">
    <cfRule type="containsText" dxfId="18" priority="7" operator="containsText" text="Yes">
      <formula>NOT(ISERROR(SEARCH("Yes",D7)))</formula>
    </cfRule>
  </conditionalFormatting>
  <conditionalFormatting sqref="G7">
    <cfRule type="containsText" dxfId="17" priority="6" operator="containsText" text="Action Required">
      <formula>NOT(ISERROR(SEARCH("Action Required",G7)))</formula>
    </cfRule>
  </conditionalFormatting>
  <conditionalFormatting sqref="D8">
    <cfRule type="containsText" dxfId="16" priority="5" operator="containsText" text="Yes">
      <formula>NOT(ISERROR(SEARCH("Yes",D8)))</formula>
    </cfRule>
  </conditionalFormatting>
  <conditionalFormatting sqref="G8">
    <cfRule type="containsText" dxfId="15" priority="4" operator="containsText" text="New Tag Required">
      <formula>NOT(ISERROR(SEARCH("New Tag Required",G8)))</formula>
    </cfRule>
  </conditionalFormatting>
  <conditionalFormatting sqref="H8">
    <cfRule type="containsText" dxfId="14" priority="3" operator="containsText" text="New Sign Required">
      <formula>NOT(ISERROR(SEARCH("New Sign Required",H8)))</formula>
    </cfRule>
  </conditionalFormatting>
  <conditionalFormatting sqref="G8">
    <cfRule type="containsText" dxfId="13" priority="2" operator="containsText" text="Action Required">
      <formula>NOT(ISERROR(SEARCH("Action Required",G8)))</formula>
    </cfRule>
  </conditionalFormatting>
  <conditionalFormatting sqref="H8">
    <cfRule type="containsText" dxfId="12" priority="1" operator="containsText" text="Action Required">
      <formula>NOT(ISERROR(SEARCH("Action Required",H8)))</formula>
    </cfRule>
  </conditionalFormatting>
  <dataValidations count="2">
    <dataValidation type="list" allowBlank="1" showInputMessage="1" showErrorMessage="1" sqref="H197:H401">
      <formula1>DoorSignage</formula1>
    </dataValidation>
    <dataValidation type="list" allowBlank="1" showInputMessage="1" showErrorMessage="1" sqref="D6:D7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H32:H196 H29</xm:sqref>
        </x14:dataValidation>
        <x14:dataValidation type="list" allowBlank="1" showInputMessage="1" showErrorMessage="1">
          <x14:formula1>
            <xm:f>Lookup!$A$1:$A$4</xm:f>
          </x14:formula1>
          <xm:sqref>G32:G196 G29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O6:O18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G6:G28</xm:sqref>
        </x14:dataValidation>
        <x14:dataValidation type="list" allowBlank="1" showInputMessage="1" showErrorMessage="1">
          <x14:formula1>
            <xm:f>Lookup!$D$1:$D$10</xm:f>
          </x14:formula1>
          <xm:sqref>H6:H28</xm:sqref>
        </x14:dataValidation>
        <x14:dataValidation type="list" allowBlank="1" showInputMessage="1" showErrorMessage="1">
          <x14:formula1>
            <xm:f>Lookup!$F$1:$F$7</xm:f>
          </x14:formula1>
          <xm:sqref>J6:J28</xm:sqref>
        </x14:dataValidation>
        <x14:dataValidation type="list" allowBlank="1" showInputMessage="1" showErrorMessage="1">
          <x14:formula1>
            <xm:f>Lookup!$F$1:$F$8</xm:f>
          </x14:formula1>
          <xm:sqref>M6:M28</xm:sqref>
        </x14:dataValidation>
        <x14:dataValidation type="list" allowBlank="1" showInputMessage="1">
          <x14:formula1>
            <xm:f>Lookup!$E$1:$E$19</xm:f>
          </x14:formula1>
          <xm:sqref>C6:C196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8"/>
  <sheetViews>
    <sheetView zoomScale="90" zoomScaleNormal="90" workbookViewId="0">
      <selection activeCell="B23" sqref="B23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8" x14ac:dyDescent="0.25">
      <c r="A1" s="37" t="s">
        <v>7</v>
      </c>
      <c r="B1" s="38" t="s">
        <v>73</v>
      </c>
      <c r="C1" s="39"/>
      <c r="D1" s="17" t="s">
        <v>10</v>
      </c>
      <c r="E1" s="40">
        <f>'KD Changes'!G1</f>
        <v>43396</v>
      </c>
    </row>
    <row r="2" spans="1:8" ht="15" customHeight="1" x14ac:dyDescent="0.25">
      <c r="A2" s="43" t="s">
        <v>8</v>
      </c>
      <c r="B2" s="44" t="str">
        <f>'KD Changes'!B2:C2</f>
        <v>Research Facility #1</v>
      </c>
      <c r="C2" s="45"/>
      <c r="D2" s="46" t="s">
        <v>12</v>
      </c>
      <c r="E2" s="47" t="str">
        <f>'KD Changes'!G2</f>
        <v>Aaron Newell</v>
      </c>
    </row>
    <row r="5" spans="1:8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8" ht="15.75" thickTop="1" x14ac:dyDescent="0.25">
      <c r="A6" s="75" t="s">
        <v>81</v>
      </c>
      <c r="B6" s="26" t="s">
        <v>82</v>
      </c>
      <c r="C6" s="41" t="s">
        <v>64</v>
      </c>
      <c r="D6" s="50">
        <v>356</v>
      </c>
      <c r="F6" s="50"/>
      <c r="G6" s="29"/>
      <c r="H6" s="29"/>
    </row>
    <row r="7" spans="1:8" x14ac:dyDescent="0.25">
      <c r="A7" s="75" t="s">
        <v>83</v>
      </c>
      <c r="B7" s="26" t="s">
        <v>84</v>
      </c>
      <c r="C7" s="41" t="s">
        <v>64</v>
      </c>
      <c r="D7" s="50">
        <v>150</v>
      </c>
      <c r="F7" s="50"/>
      <c r="G7" s="29"/>
      <c r="H7" s="29"/>
    </row>
    <row r="8" spans="1:8" x14ac:dyDescent="0.25">
      <c r="A8" s="75" t="s">
        <v>85</v>
      </c>
      <c r="B8" s="26" t="s">
        <v>86</v>
      </c>
      <c r="C8" s="41" t="s">
        <v>63</v>
      </c>
      <c r="D8" s="50">
        <v>136</v>
      </c>
      <c r="F8" s="50"/>
      <c r="G8" s="29"/>
      <c r="H8" s="29"/>
    </row>
    <row r="9" spans="1:8" x14ac:dyDescent="0.25">
      <c r="A9" s="41"/>
      <c r="B9" s="41"/>
      <c r="F9" s="50"/>
      <c r="G9" s="29"/>
      <c r="H9" s="29"/>
    </row>
    <row r="10" spans="1:8" x14ac:dyDescent="0.25">
      <c r="A10" s="41"/>
      <c r="B10" s="41"/>
      <c r="F10" s="51"/>
      <c r="G10" s="29"/>
      <c r="H10" s="29"/>
    </row>
    <row r="11" spans="1:8" x14ac:dyDescent="0.25">
      <c r="A11" s="41"/>
      <c r="B11" s="41"/>
      <c r="F11" s="50"/>
      <c r="G11" s="29"/>
      <c r="H11" s="29"/>
    </row>
    <row r="12" spans="1:8" x14ac:dyDescent="0.25">
      <c r="A12" s="41"/>
      <c r="B12" s="41"/>
      <c r="F12" s="50"/>
      <c r="G12" s="29"/>
      <c r="H12" s="29"/>
    </row>
    <row r="13" spans="1:8" x14ac:dyDescent="0.25">
      <c r="A13" s="41"/>
      <c r="B13" s="41"/>
      <c r="F13" s="50"/>
      <c r="G13" s="29"/>
      <c r="H13" s="29"/>
    </row>
    <row r="14" spans="1:8" x14ac:dyDescent="0.25">
      <c r="A14" s="41"/>
      <c r="B14" s="41"/>
      <c r="F14" s="50"/>
      <c r="G14" s="29"/>
      <c r="H14" s="29"/>
    </row>
    <row r="15" spans="1:8" x14ac:dyDescent="0.25">
      <c r="A15" s="41"/>
      <c r="B15" s="41"/>
      <c r="F15" s="50"/>
      <c r="G15" s="29"/>
      <c r="H15" s="29"/>
    </row>
    <row r="16" spans="1:8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9"/>
      <c r="E20" s="50"/>
      <c r="F20" s="50"/>
      <c r="G20" s="29"/>
      <c r="H20" s="29"/>
    </row>
    <row r="21" spans="1:8" x14ac:dyDescent="0.25">
      <c r="A21" s="49"/>
      <c r="E21" s="50"/>
      <c r="F21" s="50"/>
      <c r="G21" s="29"/>
      <c r="H21" s="29"/>
    </row>
    <row r="22" spans="1:8" x14ac:dyDescent="0.25">
      <c r="A22" s="49"/>
      <c r="E22" s="50"/>
      <c r="F22" s="50"/>
      <c r="G22" s="29"/>
      <c r="H22" s="29"/>
    </row>
    <row r="23" spans="1:8" x14ac:dyDescent="0.25">
      <c r="A23" s="49"/>
      <c r="E23" s="50"/>
      <c r="F23" s="50"/>
      <c r="G23" s="29"/>
      <c r="H23" s="29"/>
    </row>
    <row r="24" spans="1:8" x14ac:dyDescent="0.25">
      <c r="A24" s="49"/>
      <c r="E24" s="50"/>
      <c r="F24" s="50"/>
      <c r="G24" s="29"/>
      <c r="H24" s="29"/>
    </row>
    <row r="25" spans="1:8" x14ac:dyDescent="0.25">
      <c r="A25" s="49"/>
      <c r="E25" s="50"/>
      <c r="F25" s="50"/>
      <c r="G25" s="29"/>
      <c r="H25" s="29"/>
    </row>
    <row r="26" spans="1:8" x14ac:dyDescent="0.25">
      <c r="A26" s="49"/>
      <c r="E26" s="50"/>
      <c r="F26" s="50"/>
      <c r="G26" s="29"/>
      <c r="H26" s="29"/>
    </row>
    <row r="27" spans="1:8" x14ac:dyDescent="0.25">
      <c r="A27" s="49"/>
      <c r="E27" s="50"/>
      <c r="F27" s="50"/>
      <c r="G27" s="29"/>
      <c r="H27" s="29"/>
    </row>
    <row r="28" spans="1:8" x14ac:dyDescent="0.25">
      <c r="A28" s="49"/>
      <c r="E28" s="50"/>
      <c r="F28" s="50"/>
      <c r="G28" s="50"/>
    </row>
    <row r="29" spans="1:8" x14ac:dyDescent="0.25">
      <c r="A29" s="49"/>
      <c r="E29" s="50"/>
      <c r="F29" s="50"/>
      <c r="G29" s="50"/>
    </row>
    <row r="30" spans="1:8" x14ac:dyDescent="0.25">
      <c r="A30" s="52"/>
      <c r="E30" s="50"/>
      <c r="F30" s="53"/>
      <c r="G30" s="50"/>
    </row>
    <row r="31" spans="1:8" x14ac:dyDescent="0.25">
      <c r="A31" s="52"/>
      <c r="E31" s="50"/>
      <c r="F31" s="53"/>
      <c r="G31" s="50"/>
    </row>
    <row r="32" spans="1:8" x14ac:dyDescent="0.25">
      <c r="A32" s="52"/>
      <c r="E32" s="50"/>
      <c r="F32" s="54"/>
      <c r="G32" s="50"/>
    </row>
    <row r="33" spans="1:7" x14ac:dyDescent="0.25">
      <c r="A33" s="49"/>
      <c r="E33" s="50"/>
      <c r="F33" s="53"/>
      <c r="G33" s="50"/>
    </row>
    <row r="34" spans="1:7" x14ac:dyDescent="0.25">
      <c r="A34" s="49"/>
      <c r="E34" s="50"/>
      <c r="F34" s="53"/>
      <c r="G34" s="50"/>
    </row>
    <row r="35" spans="1:7" x14ac:dyDescent="0.25">
      <c r="A35" s="55"/>
      <c r="E35" s="50"/>
      <c r="F35" s="50"/>
      <c r="G35" s="50"/>
    </row>
    <row r="36" spans="1:7" x14ac:dyDescent="0.25">
      <c r="A36" s="55"/>
      <c r="E36" s="50"/>
      <c r="F36" s="50"/>
      <c r="G36" s="50"/>
    </row>
    <row r="37" spans="1:7" x14ac:dyDescent="0.25">
      <c r="A37" s="55"/>
      <c r="E37" s="50"/>
      <c r="F37" s="50"/>
      <c r="G37" s="50"/>
    </row>
    <row r="38" spans="1:7" x14ac:dyDescent="0.25">
      <c r="A38" s="55"/>
      <c r="E38" s="50"/>
      <c r="F38" s="50"/>
      <c r="G38" s="50"/>
    </row>
    <row r="39" spans="1:7" x14ac:dyDescent="0.25">
      <c r="A39" s="55"/>
      <c r="C39" s="42"/>
      <c r="E39" s="50"/>
      <c r="F39" s="51"/>
      <c r="G39" s="50"/>
    </row>
    <row r="40" spans="1:7" x14ac:dyDescent="0.25">
      <c r="A40" s="55"/>
      <c r="C40" s="42"/>
      <c r="E40" s="50"/>
      <c r="F40" s="50"/>
      <c r="G40" s="50"/>
    </row>
    <row r="41" spans="1:7" x14ac:dyDescent="0.25">
      <c r="A41" s="55"/>
      <c r="C41" s="42"/>
      <c r="E41" s="50"/>
      <c r="F41" s="50"/>
      <c r="G41" s="50"/>
    </row>
    <row r="42" spans="1:7" x14ac:dyDescent="0.25">
      <c r="A42" s="49"/>
      <c r="C42" s="42"/>
      <c r="E42" s="50"/>
      <c r="F42" s="50"/>
      <c r="G42" s="50"/>
    </row>
    <row r="43" spans="1:7" x14ac:dyDescent="0.25">
      <c r="A43" s="49"/>
      <c r="C43" s="42"/>
    </row>
    <row r="44" spans="1:7" x14ac:dyDescent="0.25">
      <c r="C44" s="42"/>
    </row>
    <row r="45" spans="1:7" x14ac:dyDescent="0.25">
      <c r="C45" s="42"/>
    </row>
    <row r="46" spans="1:7" x14ac:dyDescent="0.25">
      <c r="C46" s="42"/>
    </row>
    <row r="47" spans="1:7" x14ac:dyDescent="0.25">
      <c r="C47" s="42"/>
    </row>
    <row r="48" spans="1:7" x14ac:dyDescent="0.25">
      <c r="C48" s="42"/>
    </row>
    <row r="49" spans="3:3" x14ac:dyDescent="0.25">
      <c r="C49" s="42"/>
    </row>
    <row r="50" spans="3:3" x14ac:dyDescent="0.25">
      <c r="C50" s="42"/>
    </row>
    <row r="51" spans="3:3" x14ac:dyDescent="0.25">
      <c r="C51" s="42"/>
    </row>
    <row r="52" spans="3:3" x14ac:dyDescent="0.25">
      <c r="C52" s="42"/>
    </row>
    <row r="53" spans="3:3" x14ac:dyDescent="0.25">
      <c r="C53" s="42"/>
    </row>
    <row r="54" spans="3:3" x14ac:dyDescent="0.25">
      <c r="C54" s="42"/>
    </row>
    <row r="55" spans="3:3" x14ac:dyDescent="0.25">
      <c r="C55" s="42"/>
    </row>
    <row r="56" spans="3:3" x14ac:dyDescent="0.25">
      <c r="C56" s="42"/>
    </row>
    <row r="57" spans="3:3" x14ac:dyDescent="0.25">
      <c r="C57" s="42"/>
    </row>
    <row r="58" spans="3:3" x14ac:dyDescent="0.25">
      <c r="C58" s="42"/>
    </row>
    <row r="59" spans="3:3" x14ac:dyDescent="0.25">
      <c r="C59" s="42"/>
    </row>
    <row r="60" spans="3:3" x14ac:dyDescent="0.25">
      <c r="C60" s="42"/>
    </row>
    <row r="61" spans="3:3" x14ac:dyDescent="0.25">
      <c r="C61" s="42"/>
    </row>
    <row r="62" spans="3:3" x14ac:dyDescent="0.25">
      <c r="C62" s="42"/>
    </row>
    <row r="63" spans="3:3" x14ac:dyDescent="0.25">
      <c r="C63" s="42"/>
    </row>
    <row r="64" spans="3:3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188" spans="3:3" x14ac:dyDescent="0.25">
      <c r="C188" s="41" t="s">
        <v>29</v>
      </c>
    </row>
  </sheetData>
  <sheetProtection insertRows="0" deleteRows="0" selectLockedCells="1"/>
  <conditionalFormatting sqref="G28:G41">
    <cfRule type="containsText" dxfId="11" priority="16" operator="containsText" text="New Tag Required">
      <formula>NOT(ISERROR(SEARCH("New Tag Required",G28)))</formula>
    </cfRule>
  </conditionalFormatting>
  <conditionalFormatting sqref="D38:D87">
    <cfRule type="containsText" dxfId="10" priority="15" operator="containsText" text="Yes">
      <formula>NOT(ISERROR(SEARCH("Yes",D38)))</formula>
    </cfRule>
  </conditionalFormatting>
  <conditionalFormatting sqref="H28:H87 H188:H409">
    <cfRule type="containsText" dxfId="9" priority="14" operator="containsText" text="New Sign Required">
      <formula>NOT(ISERROR(SEARCH("New Sign Required",H28)))</formula>
    </cfRule>
  </conditionalFormatting>
  <conditionalFormatting sqref="G28:G87">
    <cfRule type="containsText" dxfId="8" priority="13" operator="containsText" text="Action Required">
      <formula>NOT(ISERROR(SEARCH("Action Required",G28)))</formula>
    </cfRule>
  </conditionalFormatting>
  <conditionalFormatting sqref="H28:H87">
    <cfRule type="containsText" dxfId="7" priority="12" operator="containsText" text="Action Required">
      <formula>NOT(ISERROR(SEARCH("Action Required",H28)))</formula>
    </cfRule>
  </conditionalFormatting>
  <conditionalFormatting sqref="D88:D187">
    <cfRule type="containsText" dxfId="6" priority="7" operator="containsText" text="Yes">
      <formula>NOT(ISERROR(SEARCH("Yes",D88)))</formula>
    </cfRule>
  </conditionalFormatting>
  <conditionalFormatting sqref="H88:H187">
    <cfRule type="containsText" dxfId="5" priority="6" operator="containsText" text="New Sign Required">
      <formula>NOT(ISERROR(SEARCH("New Sign Required",H88)))</formula>
    </cfRule>
  </conditionalFormatting>
  <conditionalFormatting sqref="G88:G187">
    <cfRule type="containsText" dxfId="4" priority="5" operator="containsText" text="Action Required">
      <formula>NOT(ISERROR(SEARCH("Action Required",G88)))</formula>
    </cfRule>
  </conditionalFormatting>
  <conditionalFormatting sqref="H88:H187">
    <cfRule type="containsText" dxfId="3" priority="4" operator="containsText" text="Action Required">
      <formula>NOT(ISERROR(SEARCH("Action Required",H88)))</formula>
    </cfRule>
  </conditionalFormatting>
  <conditionalFormatting sqref="H1:H4 H28:H1048576 G5:G2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28:G1048576 F5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38:D62">
      <formula1>YesNo</formula1>
    </dataValidation>
    <dataValidation type="list" allowBlank="1" showInputMessage="1" showErrorMessage="1" sqref="H188:H39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C39:C187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G28:H187</xm:sqref>
        </x14:dataValidation>
        <x14:dataValidation type="list" allowBlank="1" showInputMessage="1" showErrorMessage="1">
          <x14:formula1>
            <xm:f>Lookup!$G$1:$G$5</xm:f>
          </x14:formula1>
          <xm:sqref>C6:C19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11" sqref="C11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75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0181</v>
      </c>
      <c r="B136" s="3" t="str">
        <f>VLOOKUP(A136,[3]UKBuilding_List!$A$1:$D$376,3,FALSE)</f>
        <v>Woodland Glen III</v>
      </c>
      <c r="C136" s="1"/>
    </row>
    <row r="137" spans="1:3" x14ac:dyDescent="0.25">
      <c r="A137" s="2" t="str">
        <f>([3]UKBuilding_List!A137)</f>
        <v>0182</v>
      </c>
      <c r="B137" s="3" t="str">
        <f>VLOOKUP(A137,[3]UKBuilding_List!$A$1:$D$376,3,FALSE)</f>
        <v>Agriculture Distribution Storage Annex</v>
      </c>
      <c r="C137" s="1"/>
    </row>
    <row r="138" spans="1:3" x14ac:dyDescent="0.25">
      <c r="A138" s="2" t="str">
        <f>([3]UKBuilding_List!A138)</f>
        <v>0183</v>
      </c>
      <c r="B138" s="3" t="str">
        <f>VLOOKUP(A138,[3]UKBuilding_List!$A$1:$D$376,3,FALSE)</f>
        <v>Isolation Barn</v>
      </c>
      <c r="C138" s="1"/>
    </row>
    <row r="139" spans="1:3" x14ac:dyDescent="0.25">
      <c r="A139" s="2" t="str">
        <f>([3]UKBuilding_List!A139)</f>
        <v>0184</v>
      </c>
      <c r="B139" s="3" t="str">
        <f>VLOOKUP(A139,[3]UKBuilding_List!$A$1:$D$376,3,FALSE)</f>
        <v>Agricultural Machine Research Lab</v>
      </c>
      <c r="C139" s="1"/>
    </row>
    <row r="140" spans="1:3" x14ac:dyDescent="0.25">
      <c r="A140" s="2" t="str">
        <f>([3]UKBuilding_List!A140)</f>
        <v>0185</v>
      </c>
      <c r="B140" s="3" t="str">
        <f>VLOOKUP(A140,[3]UKBuilding_List!$A$1:$D$376,3,FALSE)</f>
        <v>Garage by Motor Pool Residence</v>
      </c>
      <c r="C140" s="1"/>
    </row>
    <row r="141" spans="1:3" x14ac:dyDescent="0.25">
      <c r="A141" s="2" t="str">
        <f>([3]UKBuilding_List!A141)</f>
        <v>0186</v>
      </c>
      <c r="B141" s="3" t="str">
        <f>VLOOKUP(A141,[3]UKBuilding_List!$A$1:$D$376,3,FALSE)</f>
        <v>Woodland Glen IV</v>
      </c>
      <c r="C141" s="1"/>
    </row>
    <row r="142" spans="1:3" x14ac:dyDescent="0.25">
      <c r="A142" s="2" t="str">
        <f>([3]UKBuilding_List!A142)</f>
        <v>0188</v>
      </c>
      <c r="B142" s="3" t="str">
        <f>VLOOKUP(A142,[3]UKBuilding_List!$A$1:$D$376,3,FALSE)</f>
        <v>Woodland Glen V</v>
      </c>
      <c r="C142" s="1"/>
    </row>
    <row r="143" spans="1:3" x14ac:dyDescent="0.25">
      <c r="A143" s="2" t="str">
        <f>([3]UKBuilding_List!A143)</f>
        <v>0189</v>
      </c>
      <c r="B143" s="3" t="str">
        <f>VLOOKUP(A143,[3]UKBuilding_List!$A$1:$D$376,3,FALSE)</f>
        <v>Shawneetown Bldg A</v>
      </c>
      <c r="C143" s="1"/>
    </row>
    <row r="144" spans="1:3" x14ac:dyDescent="0.25">
      <c r="A144" s="2" t="str">
        <f>([3]UKBuilding_List!A144)</f>
        <v>0190</v>
      </c>
      <c r="B144" s="3" t="str">
        <f>VLOOKUP(A144,[3]UKBuilding_List!$A$1:$D$376,3,FALSE)</f>
        <v>Shawneetown Bldg B</v>
      </c>
      <c r="C144" s="1"/>
    </row>
    <row r="145" spans="1:3" x14ac:dyDescent="0.25">
      <c r="A145" s="2" t="str">
        <f>([3]UKBuilding_List!A145)</f>
        <v>0191</v>
      </c>
      <c r="B145" s="3" t="str">
        <f>VLOOKUP(A145,[3]UKBuilding_List!$A$1:$D$376,3,FALSE)</f>
        <v>Shawneetown Bldg D</v>
      </c>
      <c r="C145" s="1"/>
    </row>
    <row r="146" spans="1:3" x14ac:dyDescent="0.25">
      <c r="A146" s="2" t="str">
        <f>([3]UKBuilding_List!A146)</f>
        <v>0192</v>
      </c>
      <c r="B146" s="3" t="str">
        <f>VLOOKUP(A146,[3]UKBuilding_List!$A$1:$D$376,3,FALSE)</f>
        <v>Shawneetown Bldg F</v>
      </c>
      <c r="C146" s="1"/>
    </row>
    <row r="147" spans="1:3" x14ac:dyDescent="0.25">
      <c r="A147" s="2" t="str">
        <f>([3]UKBuilding_List!A147)</f>
        <v>0193</v>
      </c>
      <c r="B147" s="3" t="str">
        <f>VLOOKUP(A147,[3]UKBuilding_List!$A$1:$D$376,3,FALSE)</f>
        <v>Shawneetown Bldg E</v>
      </c>
      <c r="C147" s="1"/>
    </row>
    <row r="148" spans="1:3" x14ac:dyDescent="0.25">
      <c r="A148" s="2" t="str">
        <f>([3]UKBuilding_List!A148)</f>
        <v>0194</v>
      </c>
      <c r="B148" s="3" t="str">
        <f>VLOOKUP(A148,[3]UKBuilding_List!$A$1:$D$376,3,FALSE)</f>
        <v>Shawneetown Bldg C</v>
      </c>
      <c r="C148" s="1"/>
    </row>
    <row r="149" spans="1:3" x14ac:dyDescent="0.25">
      <c r="A149" s="2" t="str">
        <f>([3]UKBuilding_List!A149)</f>
        <v>0196</v>
      </c>
      <c r="B149" s="3" t="str">
        <f>VLOOKUP(A149,[3]UKBuilding_List!$A$1:$D$376,3,FALSE)</f>
        <v>Band Viewing Tower</v>
      </c>
      <c r="C149" s="1"/>
    </row>
    <row r="150" spans="1:3" x14ac:dyDescent="0.25">
      <c r="A150" s="2" t="str">
        <f>([3]UKBuilding_List!A150)</f>
        <v>0197</v>
      </c>
      <c r="B150" s="3" t="str">
        <f>VLOOKUP(A150,[3]UKBuilding_List!$A$1:$D$376,3,FALSE)</f>
        <v>Parking Garage No 1</v>
      </c>
      <c r="C150" s="1"/>
    </row>
    <row r="151" spans="1:3" x14ac:dyDescent="0.25">
      <c r="A151" s="2" t="str">
        <f>([3]UKBuilding_List!A151)</f>
        <v>0198</v>
      </c>
      <c r="B151" s="3" t="str">
        <f>VLOOKUP(A151,[3]UKBuilding_List!$A$1:$D$376,3,FALSE)</f>
        <v>Parking Garage No 2</v>
      </c>
      <c r="C151" s="1"/>
    </row>
    <row r="152" spans="1:3" x14ac:dyDescent="0.25">
      <c r="A152" s="2" t="str">
        <f>([3]UKBuilding_List!A152)</f>
        <v>0199</v>
      </c>
      <c r="B152" s="3" t="str">
        <f>VLOOKUP(A152,[3]UKBuilding_List!$A$1:$D$376,3,FALSE)</f>
        <v>Parking Garage No 3</v>
      </c>
      <c r="C152" s="1"/>
    </row>
    <row r="153" spans="1:3" x14ac:dyDescent="0.25">
      <c r="A153" s="2" t="str">
        <f>([3]UKBuilding_List!A153)</f>
        <v>0200</v>
      </c>
      <c r="B153" s="3" t="str">
        <f>VLOOKUP(A153,[3]UKBuilding_List!$A$1:$D$376,3,FALSE)</f>
        <v>Wethington Allied Health Building</v>
      </c>
      <c r="C153" s="1"/>
    </row>
    <row r="154" spans="1:3" x14ac:dyDescent="0.25">
      <c r="A154" s="2" t="str">
        <f>([3]UKBuilding_List!A154)</f>
        <v>0202</v>
      </c>
      <c r="B154" s="3" t="str">
        <f>VLOOKUP(A154,[3]UKBuilding_List!$A$1:$D$376,3,FALSE)</f>
        <v>Parking Garage No 5</v>
      </c>
      <c r="C154" s="1"/>
    </row>
    <row r="155" spans="1:3" x14ac:dyDescent="0.25">
      <c r="A155" s="2" t="str">
        <f>([3]UKBuilding_List!A155)</f>
        <v>0204</v>
      </c>
      <c r="B155" s="3" t="str">
        <f>VLOOKUP(A155,[3]UKBuilding_List!$A$1:$D$376,3,FALSE)</f>
        <v>Cooling Plant #2</v>
      </c>
      <c r="C155" s="1"/>
    </row>
    <row r="156" spans="1:3" x14ac:dyDescent="0.25">
      <c r="A156" s="2" t="str">
        <f>([3]UKBuilding_List!A156)</f>
        <v>0205</v>
      </c>
      <c r="B156" s="3" t="str">
        <f>VLOOKUP(A156,[3]UKBuilding_List!$A$1:$D$376,3,FALSE)</f>
        <v>Phi Mu</v>
      </c>
      <c r="C156" s="1"/>
    </row>
    <row r="157" spans="1:3" x14ac:dyDescent="0.25">
      <c r="A157" s="2" t="str">
        <f>([3]UKBuilding_List!A157)</f>
        <v>0207</v>
      </c>
      <c r="B157" s="3" t="str">
        <f>VLOOKUP(A157,[3]UKBuilding_List!$A$1:$D$376,3,FALSE)</f>
        <v>Arts Metal Building</v>
      </c>
      <c r="C157" s="1"/>
    </row>
    <row r="158" spans="1:3" x14ac:dyDescent="0.25">
      <c r="A158" s="2" t="str">
        <f>([3]UKBuilding_List!A158)</f>
        <v>0210</v>
      </c>
      <c r="B158" s="3" t="str">
        <f>VLOOKUP(A158,[3]UKBuilding_List!$A$1:$D$376,3,FALSE)</f>
        <v>Reynolds Warehouse #4</v>
      </c>
      <c r="C158" s="1"/>
    </row>
    <row r="159" spans="1:3" x14ac:dyDescent="0.25">
      <c r="A159" s="2" t="str">
        <f>([3]UKBuilding_List!A159)</f>
        <v>0211</v>
      </c>
      <c r="B159" s="3" t="str">
        <f>VLOOKUP(A159,[3]UKBuilding_List!$A$1:$D$376,3,FALSE)</f>
        <v>Maxwell Place Garage</v>
      </c>
      <c r="C159" s="1"/>
    </row>
    <row r="160" spans="1:3" x14ac:dyDescent="0.25">
      <c r="A160" s="2" t="str">
        <f>([3]UKBuilding_List!A160)</f>
        <v>0212</v>
      </c>
      <c r="B160" s="3" t="str">
        <f>VLOOKUP(A160,[3]UKBuilding_List!$A$1:$D$376,3,FALSE)</f>
        <v>Lancaster Aquatics</v>
      </c>
      <c r="C160" s="1"/>
    </row>
    <row r="161" spans="1:3" x14ac:dyDescent="0.25">
      <c r="A161" s="2" t="str">
        <f>([3]UKBuilding_List!A161)</f>
        <v>0213</v>
      </c>
      <c r="B161" s="3" t="str">
        <f>VLOOKUP(A161,[3]UKBuilding_List!$A$1:$D$376,3,FALSE)</f>
        <v>Boone Tennis Center</v>
      </c>
      <c r="C161" s="1"/>
    </row>
    <row r="162" spans="1:3" x14ac:dyDescent="0.25">
      <c r="A162" s="2" t="str">
        <f>([3]UKBuilding_List!A162)</f>
        <v>0214</v>
      </c>
      <c r="B162" s="3" t="str">
        <f>VLOOKUP(A162,[3]UKBuilding_List!$A$1:$D$376,3,FALSE)</f>
        <v>Flammable Storage Building</v>
      </c>
      <c r="C162" s="1"/>
    </row>
    <row r="163" spans="1:3" x14ac:dyDescent="0.25">
      <c r="A163" s="2" t="str">
        <f>([3]UKBuilding_List!A163)</f>
        <v>0215</v>
      </c>
      <c r="B163" s="3" t="str">
        <f>VLOOKUP(A163,[3]UKBuilding_List!$A$1:$D$376,3,FALSE)</f>
        <v>W. P. Garrigus Building</v>
      </c>
      <c r="C163" s="1"/>
    </row>
    <row r="164" spans="1:3" x14ac:dyDescent="0.25">
      <c r="A164" s="2" t="str">
        <f>([3]UKBuilding_List!A164)</f>
        <v>0216</v>
      </c>
      <c r="B164" s="3" t="str">
        <f>VLOOKUP(A164,[3]UKBuilding_List!$A$1:$D$376,3,FALSE)</f>
        <v>Multi-Disciplinary Research Lab #3</v>
      </c>
      <c r="C164" s="1"/>
    </row>
    <row r="165" spans="1:3" x14ac:dyDescent="0.25">
      <c r="A165" s="2" t="str">
        <f>([3]UKBuilding_List!A165)</f>
        <v>0217</v>
      </c>
      <c r="B165" s="3" t="str">
        <f>VLOOKUP(A165,[3]UKBuilding_List!$A$1:$D$376,3,FALSE)</f>
        <v>Electric Substation #2</v>
      </c>
      <c r="C165" s="1"/>
    </row>
    <row r="166" spans="1:3" x14ac:dyDescent="0.25">
      <c r="A166" s="2" t="str">
        <f>([3]UKBuilding_List!A166)</f>
        <v>0219</v>
      </c>
      <c r="B166" s="3" t="str">
        <f>VLOOKUP(A166,[3]UKBuilding_List!$A$1:$D$376,3,FALSE)</f>
        <v>Seaton Center</v>
      </c>
      <c r="C166" s="1"/>
    </row>
    <row r="167" spans="1:3" x14ac:dyDescent="0.25">
      <c r="A167" s="2" t="str">
        <f>([3]UKBuilding_List!A167)</f>
        <v>0220</v>
      </c>
      <c r="B167" s="3" t="str">
        <f>VLOOKUP(A167,[3]UKBuilding_List!$A$1:$D$376,3,FALSE)</f>
        <v>Bernard Johnson Student Rec Ctr</v>
      </c>
      <c r="C167" s="1"/>
    </row>
    <row r="168" spans="1:3" x14ac:dyDescent="0.25">
      <c r="A168" s="2" t="str">
        <f>([3]UKBuilding_List!A168)</f>
        <v>0222</v>
      </c>
      <c r="B168" s="3" t="str">
        <f>VLOOKUP(A168,[3]UKBuilding_List!$A$1:$D$376,3,FALSE)</f>
        <v>Kroger Field</v>
      </c>
      <c r="C168" s="1"/>
    </row>
    <row r="169" spans="1:3" x14ac:dyDescent="0.25">
      <c r="A169" s="2" t="str">
        <f>([3]UKBuilding_List!A169)</f>
        <v>0223</v>
      </c>
      <c r="B169" s="3" t="str">
        <f>VLOOKUP(A169,[3]UKBuilding_List!$A$1:$D$376,3,FALSE)</f>
        <v>Warren Wright Medical Plaza</v>
      </c>
      <c r="C169" s="1"/>
    </row>
    <row r="170" spans="1:3" x14ac:dyDescent="0.25">
      <c r="A170" s="2" t="str">
        <f>([3]UKBuilding_List!A170)</f>
        <v>0224</v>
      </c>
      <c r="B170" s="3" t="str">
        <f>VLOOKUP(A170,[3]UKBuilding_List!$A$1:$D$376,3,FALSE)</f>
        <v>Lucille Caudill Little Fine Arts Library</v>
      </c>
      <c r="C170" s="1"/>
    </row>
    <row r="171" spans="1:3" x14ac:dyDescent="0.25">
      <c r="A171" s="2" t="str">
        <f>([3]UKBuilding_List!A171)</f>
        <v>0225</v>
      </c>
      <c r="B171" s="3" t="str">
        <f>VLOOKUP(A171,[3]UKBuilding_List!$A$1:$D$376,3,FALSE)</f>
        <v>T H Morgan Biological Sciences</v>
      </c>
      <c r="C171" s="1"/>
    </row>
    <row r="172" spans="1:3" x14ac:dyDescent="0.25">
      <c r="A172" s="2" t="str">
        <f>([3]UKBuilding_List!A172)</f>
        <v>0227</v>
      </c>
      <c r="B172" s="3" t="str">
        <f>VLOOKUP(A172,[3]UKBuilding_List!$A$1:$D$376,3,FALSE)</f>
        <v>Recreation Equipment Storage Building</v>
      </c>
      <c r="C172" s="1"/>
    </row>
    <row r="173" spans="1:3" x14ac:dyDescent="0.25">
      <c r="A173" s="2" t="str">
        <f>([3]UKBuilding_List!A173)</f>
        <v>0229</v>
      </c>
      <c r="B173" s="3" t="str">
        <f>VLOOKUP(A173,[3]UKBuilding_List!$A$1:$D$376,3,FALSE)</f>
        <v>Agricultural Distribution Center</v>
      </c>
      <c r="C173" s="1"/>
    </row>
    <row r="174" spans="1:3" x14ac:dyDescent="0.25">
      <c r="A174" s="2" t="str">
        <f>([3]UKBuilding_List!A174)</f>
        <v>0230</v>
      </c>
      <c r="B174" s="3" t="str">
        <f>VLOOKUP(A174,[3]UKBuilding_List!$A$1:$D$376,3,FALSE)</f>
        <v>Sanders-Brown Center on Aging</v>
      </c>
      <c r="C174" s="1"/>
    </row>
    <row r="175" spans="1:3" x14ac:dyDescent="0.25">
      <c r="A175" s="2" t="str">
        <f>([3]UKBuilding_List!A175)</f>
        <v>0232</v>
      </c>
      <c r="B175" s="3" t="str">
        <f>VLOOKUP(A175,[3]UKBuilding_List!$A$1:$D$376,3,FALSE)</f>
        <v>College of Nursing</v>
      </c>
      <c r="C175" s="1"/>
    </row>
    <row r="176" spans="1:3" x14ac:dyDescent="0.25">
      <c r="A176" s="2" t="str">
        <f>([3]UKBuilding_List!A176)</f>
        <v>0235</v>
      </c>
      <c r="B176" s="3" t="str">
        <f>VLOOKUP(A176,[3]UKBuilding_List!$A$1:$D$376,3,FALSE)</f>
        <v>John W Oswald Building</v>
      </c>
      <c r="C176" s="1"/>
    </row>
    <row r="177" spans="1:3" x14ac:dyDescent="0.25">
      <c r="A177" s="2" t="str">
        <f>([3]UKBuilding_List!A177)</f>
        <v>0236</v>
      </c>
      <c r="B177" s="3" t="str">
        <f>VLOOKUP(A177,[3]UKBuilding_List!$A$1:$D$376,3,FALSE)</f>
        <v>Kentucky Tobacco Research and Development Center</v>
      </c>
      <c r="C177" s="1"/>
    </row>
    <row r="178" spans="1:3" x14ac:dyDescent="0.25">
      <c r="A178" s="2" t="str">
        <f>([3]UKBuilding_List!A178)</f>
        <v>0241</v>
      </c>
      <c r="B178" s="3" t="str">
        <f>VLOOKUP(A178,[3]UKBuilding_List!$A$1:$D$376,3,FALSE)</f>
        <v>Singletary Center for the Arts</v>
      </c>
      <c r="C178" s="1"/>
    </row>
    <row r="179" spans="1:3" x14ac:dyDescent="0.25">
      <c r="A179" s="2" t="str">
        <f>([3]UKBuilding_List!A179)</f>
        <v>0243</v>
      </c>
      <c r="B179" s="3" t="str">
        <f>VLOOKUP(A179,[3]UKBuilding_List!$A$1:$D$376,3,FALSE)</f>
        <v>Greg Page Apartments 1</v>
      </c>
      <c r="C179" s="1"/>
    </row>
    <row r="180" spans="1:3" x14ac:dyDescent="0.25">
      <c r="A180" s="2" t="str">
        <f>([3]UKBuilding_List!A180)</f>
        <v>0244</v>
      </c>
      <c r="B180" s="3" t="str">
        <f>VLOOKUP(A180,[3]UKBuilding_List!$A$1:$D$376,3,FALSE)</f>
        <v>Greg Page Apartments 2</v>
      </c>
      <c r="C180" s="1"/>
    </row>
    <row r="181" spans="1:3" x14ac:dyDescent="0.25">
      <c r="A181" s="2" t="str">
        <f>([3]UKBuilding_List!A181)</f>
        <v>0245</v>
      </c>
      <c r="B181" s="3" t="str">
        <f>VLOOKUP(A181,[3]UKBuilding_List!$A$1:$D$376,3,FALSE)</f>
        <v>Greg Page Apartments 3</v>
      </c>
      <c r="C181" s="1"/>
    </row>
    <row r="182" spans="1:3" x14ac:dyDescent="0.25">
      <c r="A182" s="2" t="str">
        <f>([3]UKBuilding_List!A182)</f>
        <v>0246</v>
      </c>
      <c r="B182" s="3" t="str">
        <f>VLOOKUP(A182,[3]UKBuilding_List!$A$1:$D$376,3,FALSE)</f>
        <v>Greg Page Apartments 4</v>
      </c>
      <c r="C182" s="1"/>
    </row>
    <row r="183" spans="1:3" x14ac:dyDescent="0.25">
      <c r="A183" s="2" t="str">
        <f>([3]UKBuilding_List!A183)</f>
        <v>0247</v>
      </c>
      <c r="B183" s="3" t="str">
        <f>VLOOKUP(A183,[3]UKBuilding_List!$A$1:$D$376,3,FALSE)</f>
        <v>Greg Page Apartments 5</v>
      </c>
      <c r="C183" s="1"/>
    </row>
    <row r="184" spans="1:3" x14ac:dyDescent="0.25">
      <c r="A184" s="2" t="str">
        <f>([3]UKBuilding_List!A184)</f>
        <v>0248</v>
      </c>
      <c r="B184" s="3" t="str">
        <f>VLOOKUP(A184,[3]UKBuilding_List!$A$1:$D$376,3,FALSE)</f>
        <v>Greg Page Apartments 6</v>
      </c>
      <c r="C184" s="1"/>
    </row>
    <row r="185" spans="1:3" x14ac:dyDescent="0.25">
      <c r="A185" s="2" t="str">
        <f>([3]UKBuilding_List!A185)</f>
        <v>0249</v>
      </c>
      <c r="B185" s="3" t="str">
        <f>VLOOKUP(A185,[3]UKBuilding_List!$A$1:$D$376,3,FALSE)</f>
        <v>Greg Page Apartments 7</v>
      </c>
      <c r="C185" s="1"/>
    </row>
    <row r="186" spans="1:3" x14ac:dyDescent="0.25">
      <c r="A186" s="2" t="str">
        <f>([3]UKBuilding_List!A186)</f>
        <v>0250</v>
      </c>
      <c r="B186" s="3" t="str">
        <f>VLOOKUP(A186,[3]UKBuilding_List!$A$1:$D$376,3,FALSE)</f>
        <v>Greg Page Apartments 8</v>
      </c>
      <c r="C186" s="1"/>
    </row>
    <row r="187" spans="1:3" x14ac:dyDescent="0.25">
      <c r="A187" s="2" t="str">
        <f>([3]UKBuilding_List!A187)</f>
        <v>0252</v>
      </c>
      <c r="B187" s="3" t="str">
        <f>VLOOKUP(A187,[3]UKBuilding_List!$A$1:$D$376,3,FALSE)</f>
        <v>Greg Page Apartments 10</v>
      </c>
      <c r="C187" s="1"/>
    </row>
    <row r="188" spans="1:3" x14ac:dyDescent="0.25">
      <c r="A188" s="2" t="str">
        <f>([3]UKBuilding_List!A188)</f>
        <v>0253</v>
      </c>
      <c r="B188" s="3" t="str">
        <f>VLOOKUP(A188,[3]UKBuilding_List!$A$1:$D$376,3,FALSE)</f>
        <v>Greg Page Apartments 11</v>
      </c>
      <c r="C188" s="1"/>
    </row>
    <row r="189" spans="1:3" x14ac:dyDescent="0.25">
      <c r="A189" s="2" t="str">
        <f>([3]UKBuilding_List!A189)</f>
        <v>0254</v>
      </c>
      <c r="B189" s="3" t="str">
        <f>VLOOKUP(A189,[3]UKBuilding_List!$A$1:$D$376,3,FALSE)</f>
        <v>Greg Page Apartments 12</v>
      </c>
      <c r="C189" s="1"/>
    </row>
    <row r="190" spans="1:3" x14ac:dyDescent="0.25">
      <c r="A190" s="2" t="str">
        <f>([3]UKBuilding_List!A190)</f>
        <v>0255</v>
      </c>
      <c r="B190" s="3" t="str">
        <f>VLOOKUP(A190,[3]UKBuilding_List!$A$1:$D$376,3,FALSE)</f>
        <v>Greg Page Apartments 13</v>
      </c>
      <c r="C190" s="1"/>
    </row>
    <row r="191" spans="1:3" x14ac:dyDescent="0.25">
      <c r="A191" s="2" t="str">
        <f>([3]UKBuilding_List!A191)</f>
        <v>0256</v>
      </c>
      <c r="B191" s="3" t="str">
        <f>VLOOKUP(A191,[3]UKBuilding_List!$A$1:$D$376,3,FALSE)</f>
        <v>Greg Page Apartments 14</v>
      </c>
      <c r="C191" s="1"/>
    </row>
    <row r="192" spans="1:3" x14ac:dyDescent="0.25">
      <c r="A192" s="2" t="str">
        <f>([3]UKBuilding_List!A192)</f>
        <v>0257</v>
      </c>
      <c r="B192" s="3" t="str">
        <f>VLOOKUP(A192,[3]UKBuilding_List!$A$1:$D$376,3,FALSE)</f>
        <v>Greg Page Apartments 15</v>
      </c>
      <c r="C192" s="1"/>
    </row>
    <row r="193" spans="1:3" x14ac:dyDescent="0.25">
      <c r="A193" s="2" t="str">
        <f>([3]UKBuilding_List!A193)</f>
        <v>0258</v>
      </c>
      <c r="B193" s="3" t="str">
        <f>VLOOKUP(A193,[3]UKBuilding_List!$A$1:$D$376,3,FALSE)</f>
        <v>Greg Page Apartments 16</v>
      </c>
      <c r="C193" s="1"/>
    </row>
    <row r="194" spans="1:3" x14ac:dyDescent="0.25">
      <c r="A194" s="2" t="str">
        <f>([3]UKBuilding_List!A194)</f>
        <v>0259</v>
      </c>
      <c r="B194" s="3" t="str">
        <f>VLOOKUP(A194,[3]UKBuilding_List!$A$1:$D$376,3,FALSE)</f>
        <v>Greg Page Apartments 17</v>
      </c>
      <c r="C194" s="1"/>
    </row>
    <row r="195" spans="1:3" x14ac:dyDescent="0.25">
      <c r="A195" s="2" t="str">
        <f>([3]UKBuilding_List!A195)</f>
        <v>0260</v>
      </c>
      <c r="B195" s="3" t="str">
        <f>VLOOKUP(A195,[3]UKBuilding_List!$A$1:$D$376,3,FALSE)</f>
        <v>Greg Page Apartments 18</v>
      </c>
      <c r="C195" s="1"/>
    </row>
    <row r="196" spans="1:3" x14ac:dyDescent="0.25">
      <c r="A196" s="2" t="str">
        <f>([3]UKBuilding_List!A196)</f>
        <v>0261</v>
      </c>
      <c r="B196" s="3" t="str">
        <f>VLOOKUP(A196,[3]UKBuilding_List!$A$1:$D$376,3,FALSE)</f>
        <v>Greg Page Apartments 19</v>
      </c>
      <c r="C196" s="1"/>
    </row>
    <row r="197" spans="1:3" x14ac:dyDescent="0.25">
      <c r="A197" s="2" t="str">
        <f>([3]UKBuilding_List!A197)</f>
        <v>0262</v>
      </c>
      <c r="B197" s="3" t="str">
        <f>VLOOKUP(A197,[3]UKBuilding_List!$A$1:$D$376,3,FALSE)</f>
        <v>Greg Page Apartments 20</v>
      </c>
      <c r="C197" s="1"/>
    </row>
    <row r="198" spans="1:3" x14ac:dyDescent="0.25">
      <c r="A198" s="2" t="str">
        <f>([3]UKBuilding_List!A198)</f>
        <v>0263</v>
      </c>
      <c r="B198" s="3" t="str">
        <f>VLOOKUP(A198,[3]UKBuilding_List!$A$1:$D$376,3,FALSE)</f>
        <v>Greg Page Apartments 21</v>
      </c>
      <c r="C198" s="1"/>
    </row>
    <row r="199" spans="1:3" x14ac:dyDescent="0.25">
      <c r="A199" s="2" t="str">
        <f>([3]UKBuilding_List!A199)</f>
        <v>0264</v>
      </c>
      <c r="B199" s="3" t="str">
        <f>VLOOKUP(A199,[3]UKBuilding_List!$A$1:$D$376,3,FALSE)</f>
        <v>Greg Page Apartments 22</v>
      </c>
      <c r="C199" s="1"/>
    </row>
    <row r="200" spans="1:3" x14ac:dyDescent="0.25">
      <c r="A200" s="2" t="str">
        <f>([3]UKBuilding_List!A200)</f>
        <v>0265</v>
      </c>
      <c r="B200" s="3" t="str">
        <f>VLOOKUP(A200,[3]UKBuilding_List!$A$1:$D$376,3,FALSE)</f>
        <v>Greg Page Apartments 23</v>
      </c>
      <c r="C200" s="1"/>
    </row>
    <row r="201" spans="1:3" x14ac:dyDescent="0.25">
      <c r="A201" s="2" t="str">
        <f>([3]UKBuilding_List!A201)</f>
        <v>0266</v>
      </c>
      <c r="B201" s="3" t="str">
        <f>VLOOKUP(A201,[3]UKBuilding_List!$A$1:$D$376,3,FALSE)</f>
        <v>Greg Page Apartments 24</v>
      </c>
      <c r="C201" s="1"/>
    </row>
    <row r="202" spans="1:3" x14ac:dyDescent="0.25">
      <c r="A202" s="2" t="str">
        <f>([3]UKBuilding_List!A202)</f>
        <v>0267</v>
      </c>
      <c r="B202" s="3" t="str">
        <f>VLOOKUP(A202,[3]UKBuilding_List!$A$1:$D$376,3,FALSE)</f>
        <v>Greg Page Apartments 25</v>
      </c>
      <c r="C202" s="1"/>
    </row>
    <row r="203" spans="1:3" x14ac:dyDescent="0.25">
      <c r="A203" s="2" t="str">
        <f>([3]UKBuilding_List!A203)</f>
        <v>0268</v>
      </c>
      <c r="B203" s="3" t="str">
        <f>VLOOKUP(A203,[3]UKBuilding_List!$A$1:$D$376,3,FALSE)</f>
        <v>Greg Page Food Storage Laundry</v>
      </c>
      <c r="C203" s="1"/>
    </row>
    <row r="204" spans="1:3" x14ac:dyDescent="0.25">
      <c r="A204" s="2" t="str">
        <f>([3]UKBuilding_List!A204)</f>
        <v>0269</v>
      </c>
      <c r="B204" s="3" t="str">
        <f>VLOOKUP(A204,[3]UKBuilding_List!$A$1:$D$376,3,FALSE)</f>
        <v>Communications Building</v>
      </c>
      <c r="C204" s="1"/>
    </row>
    <row r="205" spans="1:3" x14ac:dyDescent="0.25">
      <c r="A205" s="2" t="str">
        <f>([3]UKBuilding_List!A205)</f>
        <v>0274</v>
      </c>
      <c r="B205" s="3" t="str">
        <f>VLOOKUP(A205,[3]UKBuilding_List!$A$1:$D$376,3,FALSE)</f>
        <v>Moloney Building</v>
      </c>
      <c r="C205" s="1"/>
    </row>
    <row r="206" spans="1:3" x14ac:dyDescent="0.25">
      <c r="A206" s="2" t="str">
        <f>([3]UKBuilding_List!A206)</f>
        <v>0275</v>
      </c>
      <c r="B206" s="3" t="str">
        <f>VLOOKUP(A206,[3]UKBuilding_List!$A$1:$D$376,3,FALSE)</f>
        <v>Bruce Poundstone Regulatory Services Building</v>
      </c>
      <c r="C206" s="1"/>
    </row>
    <row r="207" spans="1:3" x14ac:dyDescent="0.25">
      <c r="A207" s="2" t="str">
        <f>([3]UKBuilding_List!A207)</f>
        <v>0276</v>
      </c>
      <c r="B207" s="3" t="str">
        <f>VLOOKUP(A207,[3]UKBuilding_List!$A$1:$D$376,3,FALSE)</f>
        <v>Charles E. Barnhart Building</v>
      </c>
      <c r="C207" s="1"/>
    </row>
    <row r="208" spans="1:3" x14ac:dyDescent="0.25">
      <c r="A208" s="2" t="str">
        <f>([3]UKBuilding_List!A208)</f>
        <v>0277</v>
      </c>
      <c r="B208" s="3" t="str">
        <f>VLOOKUP(A208,[3]UKBuilding_List!$A$1:$D$376,3,FALSE)</f>
        <v>EJ Nutter Training Center</v>
      </c>
      <c r="C208" s="1"/>
    </row>
    <row r="209" spans="1:3" x14ac:dyDescent="0.25">
      <c r="A209" s="2" t="str">
        <f>([3]UKBuilding_List!A209)</f>
        <v>0278</v>
      </c>
      <c r="B209" s="3" t="str">
        <f>VLOOKUP(A209,[3]UKBuilding_List!$A$1:$D$376,3,FALSE)</f>
        <v>PPD Storage Building</v>
      </c>
      <c r="C209" s="1"/>
    </row>
    <row r="210" spans="1:3" x14ac:dyDescent="0.25">
      <c r="A210" s="2" t="str">
        <f>([3]UKBuilding_List!A210)</f>
        <v>0279</v>
      </c>
      <c r="B210" s="3" t="str">
        <f>VLOOKUP(A210,[3]UKBuilding_List!$A$1:$D$376,3,FALSE)</f>
        <v>BIRP Building</v>
      </c>
      <c r="C210" s="1"/>
    </row>
    <row r="211" spans="1:3" x14ac:dyDescent="0.25">
      <c r="A211" s="2" t="str">
        <f>([3]UKBuilding_List!A211)</f>
        <v>0280</v>
      </c>
      <c r="B211" s="3" t="str">
        <f>VLOOKUP(A211,[3]UKBuilding_List!$A$1:$D$376,3,FALSE)</f>
        <v>Joe Craft Football Training Facility</v>
      </c>
      <c r="C211" s="1"/>
    </row>
    <row r="212" spans="1:3" x14ac:dyDescent="0.25">
      <c r="A212" s="2" t="str">
        <f>([3]UKBuilding_List!A212)</f>
        <v>0281</v>
      </c>
      <c r="B212" s="3" t="str">
        <f>VLOOKUP(A212,[3]UKBuilding_List!$A$1:$D$376,3,FALSE)</f>
        <v>Oliver H. Raymond Civil Engineering</v>
      </c>
      <c r="C212" s="1"/>
    </row>
    <row r="213" spans="1:3" x14ac:dyDescent="0.25">
      <c r="A213" s="2" t="str">
        <f>([3]UKBuilding_List!A213)</f>
        <v>0282</v>
      </c>
      <c r="B213" s="3" t="str">
        <f>VLOOKUP(A213,[3]UKBuilding_List!$A$1:$D$376,3,FALSE)</f>
        <v>Gas Storage Building</v>
      </c>
      <c r="C213" s="1"/>
    </row>
    <row r="214" spans="1:3" x14ac:dyDescent="0.25">
      <c r="A214" s="2" t="str">
        <f>([3]UKBuilding_List!A214)</f>
        <v>0283</v>
      </c>
      <c r="B214" s="3" t="str">
        <f>VLOOKUP(A214,[3]UKBuilding_List!$A$1:$D$376,3,FALSE)</f>
        <v>Hagan Baseball Stadium</v>
      </c>
      <c r="C214" s="1"/>
    </row>
    <row r="215" spans="1:3" x14ac:dyDescent="0.25">
      <c r="A215" s="2" t="str">
        <f>([3]UKBuilding_List!A215)</f>
        <v>0284</v>
      </c>
      <c r="B215" s="3" t="str">
        <f>VLOOKUP(A215,[3]UKBuilding_List!$A$1:$D$376,3,FALSE)</f>
        <v>Kentucky Clinic</v>
      </c>
      <c r="C215" s="1"/>
    </row>
    <row r="216" spans="1:3" x14ac:dyDescent="0.25">
      <c r="A216" s="2" t="str">
        <f>([3]UKBuilding_List!A216)</f>
        <v>0285</v>
      </c>
      <c r="B216" s="3" t="str">
        <f>VLOOKUP(A216,[3]UKBuilding_List!$A$1:$D$376,3,FALSE)</f>
        <v>Nutter Field House</v>
      </c>
      <c r="C216" s="1"/>
    </row>
    <row r="217" spans="1:3" x14ac:dyDescent="0.25">
      <c r="A217" s="2" t="str">
        <f>([3]UKBuilding_List!A217)</f>
        <v>0286</v>
      </c>
      <c r="B217" s="3" t="str">
        <f>VLOOKUP(A217,[3]UKBuilding_List!$A$1:$D$376,3,FALSE)</f>
        <v>ASTeCC</v>
      </c>
      <c r="C217" s="1"/>
    </row>
    <row r="218" spans="1:3" x14ac:dyDescent="0.25">
      <c r="A218" s="2" t="str">
        <f>([3]UKBuilding_List!A218)</f>
        <v>0288</v>
      </c>
      <c r="B218" s="3" t="str">
        <f>VLOOKUP(A218,[3]UKBuilding_List!$A$1:$D$376,3,FALSE)</f>
        <v>PPD Greenhouse</v>
      </c>
      <c r="C218" s="1"/>
    </row>
    <row r="219" spans="1:3" x14ac:dyDescent="0.25">
      <c r="A219" s="2" t="str">
        <f>([3]UKBuilding_List!A219)</f>
        <v>0289</v>
      </c>
      <c r="B219" s="3" t="str">
        <f>VLOOKUP(A219,[3]UKBuilding_List!$A$1:$D$376,3,FALSE)</f>
        <v>Stadium View Storage Building</v>
      </c>
      <c r="C219" s="1"/>
    </row>
    <row r="220" spans="1:3" x14ac:dyDescent="0.25">
      <c r="A220" s="2" t="str">
        <f>([3]UKBuilding_List!A220)</f>
        <v>0293</v>
      </c>
      <c r="B220" s="3" t="str">
        <f>VLOOKUP(A220,[3]UKBuilding_List!$A$1:$D$376,3,FALSE)</f>
        <v>UK Hospital - Chandler Medical Center &amp; Hospital</v>
      </c>
      <c r="C220" s="1"/>
    </row>
    <row r="221" spans="1:3" x14ac:dyDescent="0.25">
      <c r="A221" s="2" t="str">
        <f>([3]UKBuilding_List!A221)</f>
        <v>0294</v>
      </c>
      <c r="B221" s="3" t="str">
        <f>VLOOKUP(A221,[3]UKBuilding_List!$A$1:$D$376,3,FALSE)</f>
        <v>Gill Heart and Vascular Institute</v>
      </c>
      <c r="C221" s="1"/>
    </row>
    <row r="222" spans="1:3" x14ac:dyDescent="0.25">
      <c r="A222" s="2" t="str">
        <f>([3]UKBuilding_List!A222)</f>
        <v>0297</v>
      </c>
      <c r="B222" s="3" t="str">
        <f>VLOOKUP(A222,[3]UKBuilding_List!$A$1:$D$376,3,FALSE)</f>
        <v>Dental Science Building</v>
      </c>
      <c r="C222" s="1"/>
    </row>
    <row r="223" spans="1:3" x14ac:dyDescent="0.25">
      <c r="A223" s="2" t="str">
        <f>([3]UKBuilding_List!A223)</f>
        <v>0298</v>
      </c>
      <c r="B223" s="3" t="str">
        <f>VLOOKUP(A223,[3]UKBuilding_List!$A$1:$D$376,3,FALSE)</f>
        <v>William R. Willard Medical Education Building</v>
      </c>
      <c r="C223" s="1"/>
    </row>
    <row r="224" spans="1:3" x14ac:dyDescent="0.25">
      <c r="A224" s="2" t="str">
        <f>([3]UKBuilding_List!A224)</f>
        <v>0300</v>
      </c>
      <c r="B224" s="3" t="str">
        <f>VLOOKUP(A224,[3]UKBuilding_List!$A$1:$D$376,3,FALSE)</f>
        <v>Arboretum Tool Shed</v>
      </c>
      <c r="C224" s="1"/>
    </row>
    <row r="225" spans="1:3" x14ac:dyDescent="0.25">
      <c r="A225" s="2" t="str">
        <f>([3]UKBuilding_List!A225)</f>
        <v>0301</v>
      </c>
      <c r="B225" s="3" t="str">
        <f>VLOOKUP(A225,[3]UKBuilding_List!$A$1:$D$376,3,FALSE)</f>
        <v>154 Bonnie Brae</v>
      </c>
      <c r="C225" s="1"/>
    </row>
    <row r="226" spans="1:3" x14ac:dyDescent="0.25">
      <c r="A226" s="2" t="str">
        <f>([3]UKBuilding_List!A226)</f>
        <v>0302</v>
      </c>
      <c r="B226" s="3" t="str">
        <f>VLOOKUP(A226,[3]UKBuilding_List!$A$1:$D$376,3,FALSE)</f>
        <v>Dorotha Smith Oatts Visitor Center</v>
      </c>
      <c r="C226" s="1"/>
    </row>
    <row r="227" spans="1:3" x14ac:dyDescent="0.25">
      <c r="A227" s="2" t="str">
        <f>([3]UKBuilding_List!A227)</f>
        <v>0303</v>
      </c>
      <c r="B227" s="3" t="str">
        <f>VLOOKUP(A227,[3]UKBuilding_List!$A$1:$D$376,3,FALSE)</f>
        <v>Arboretum Restrooms</v>
      </c>
      <c r="C227" s="1"/>
    </row>
    <row r="228" spans="1:3" x14ac:dyDescent="0.25">
      <c r="A228" s="2" t="str">
        <f>([3]UKBuilding_List!A228)</f>
        <v>0305</v>
      </c>
      <c r="B228" s="3" t="str">
        <f>VLOOKUP(A228,[3]UKBuilding_List!$A$1:$D$376,3,FALSE)</f>
        <v>Peter P. Bosomworth Health Sciences Research Building</v>
      </c>
      <c r="C228" s="1"/>
    </row>
    <row r="229" spans="1:3" x14ac:dyDescent="0.25">
      <c r="A229" s="2" t="str">
        <f>([3]UKBuilding_List!A229)</f>
        <v>0308</v>
      </c>
      <c r="B229" s="3" t="str">
        <f>VLOOKUP(A229,[3]UKBuilding_List!$A$1:$D$376,3,FALSE)</f>
        <v>Hospital Smoking Shelter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0403</v>
      </c>
      <c r="B260" s="3" t="str">
        <f>VLOOKUP(A260,[3]UKBuilding_List!$A$1:$D$376,3,FALSE)</f>
        <v>Weldon House Unit 2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Kentucky Proud Park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0708</v>
      </c>
      <c r="B357" s="3" t="str">
        <f>VLOOKUP(A357,[3]UKBuilding_List!$A$1:$D$376,3,FALSE)</f>
        <v>Kiln Enclosure Building</v>
      </c>
      <c r="C357" s="1"/>
    </row>
    <row r="358" spans="1:3" x14ac:dyDescent="0.25">
      <c r="A358" s="2" t="str">
        <f>([3]UKBuilding_List!A358)</f>
        <v>0709</v>
      </c>
      <c r="B358" s="3" t="str">
        <f>VLOOKUP(A358,[3]UKBuilding_List!$A$1:$D$376,3,FALSE)</f>
        <v>401 S Limestone</v>
      </c>
      <c r="C358" s="1"/>
    </row>
    <row r="359" spans="1:3" x14ac:dyDescent="0.25">
      <c r="A359" s="2" t="str">
        <f>([3]UKBuilding_List!A359)</f>
        <v>0710</v>
      </c>
      <c r="B359" s="3" t="str">
        <f>VLOOKUP(A359,[3]UKBuilding_List!$A$1:$D$376,3,FALSE)</f>
        <v>130 Winslow St</v>
      </c>
      <c r="C359" s="1"/>
    </row>
    <row r="360" spans="1:3" x14ac:dyDescent="0.25">
      <c r="A360" s="2" t="str">
        <f>([3]UKBuilding_List!A360)</f>
        <v>0711</v>
      </c>
      <c r="B360" s="3" t="str">
        <f>VLOOKUP(A360,[3]UKBuilding_List!$A$1:$D$376,3,FALSE)</f>
        <v>Orange Lot Bus Shelter</v>
      </c>
      <c r="C360" s="1"/>
    </row>
    <row r="361" spans="1:3" x14ac:dyDescent="0.25">
      <c r="A361" s="2" t="str">
        <f>([3]UKBuilding_List!A361)</f>
        <v>0712</v>
      </c>
      <c r="B361" s="3" t="str">
        <f>VLOOKUP(A361,[3]UKBuilding_List!$A$1:$D$376,3,FALSE)</f>
        <v>430 Transylvania Park</v>
      </c>
      <c r="C361" s="1"/>
    </row>
    <row r="362" spans="1:3" x14ac:dyDescent="0.25">
      <c r="A362" s="2" t="str">
        <f>([3]UKBuilding_List!A362)</f>
        <v>0713</v>
      </c>
      <c r="B362" s="3" t="str">
        <f>VLOOKUP(A362,[3]UKBuilding_List!$A$1:$D$376,3,FALSE)</f>
        <v>463 Rose Ln</v>
      </c>
      <c r="C362" s="1"/>
    </row>
    <row r="363" spans="1:3" x14ac:dyDescent="0.25">
      <c r="A363" s="2" t="str">
        <f>([3]UKBuilding_List!A363)</f>
        <v>0714</v>
      </c>
      <c r="B363" s="3" t="str">
        <f>VLOOKUP(A363,[3]UKBuilding_List!$A$1:$D$376,3,FALSE)</f>
        <v>129 State St</v>
      </c>
      <c r="C363" s="1"/>
    </row>
    <row r="364" spans="1:3" x14ac:dyDescent="0.25">
      <c r="A364" s="2" t="str">
        <f>([3]UKBuilding_List!A364)</f>
        <v>0715</v>
      </c>
      <c r="B364" s="3" t="str">
        <f>VLOOKUP(A364,[3]UKBuilding_List!$A$1:$D$376,3,FALSE)</f>
        <v>600 S Broadway</v>
      </c>
      <c r="C364" s="1"/>
    </row>
    <row r="365" spans="1:3" x14ac:dyDescent="0.25">
      <c r="A365" s="2" t="str">
        <f>([3]UKBuilding_List!A365)</f>
        <v>0716</v>
      </c>
      <c r="B365" s="3" t="str">
        <f>VLOOKUP(A365,[3]UKBuilding_List!$A$1:$D$376,3,FALSE)</f>
        <v>225 Transcript Ave</v>
      </c>
      <c r="C365" s="1"/>
    </row>
    <row r="366" spans="1:3" x14ac:dyDescent="0.25">
      <c r="A366" s="2" t="str">
        <f>([3]UKBuilding_List!A366)</f>
        <v>0717</v>
      </c>
      <c r="B366" s="3" t="str">
        <f>VLOOKUP(A366,[3]UKBuilding_List!$A$1:$D$376,3,FALSE)</f>
        <v>156 Leader Ave</v>
      </c>
      <c r="C366" s="1"/>
    </row>
    <row r="367" spans="1:3" x14ac:dyDescent="0.25">
      <c r="A367" s="2">
        <f>([3]UKBuilding_List!A367)</f>
        <v>1200</v>
      </c>
      <c r="B367" s="3" t="str">
        <f>VLOOKUP(A367,[3]UKBuilding_List!$A$1:$D$376,3,FALSE)</f>
        <v>Electric Substation #1</v>
      </c>
      <c r="C367" s="1"/>
    </row>
    <row r="368" spans="1:3" x14ac:dyDescent="0.25">
      <c r="A368" s="2">
        <f>([3]UKBuilding_List!A368)</f>
        <v>1201</v>
      </c>
      <c r="B368" s="3" t="str">
        <f>VLOOKUP(A368,[3]UKBuilding_List!$A$1:$D$376,3,FALSE)</f>
        <v>Electric Substation #3</v>
      </c>
      <c r="C368" s="1"/>
    </row>
    <row r="369" spans="1:3" x14ac:dyDescent="0.25">
      <c r="A369" s="2">
        <f>([3]UKBuilding_List!A369)</f>
        <v>2100</v>
      </c>
      <c r="B369" s="3" t="str">
        <f>VLOOKUP(A369,[3]UKBuilding_List!$A$1:$D$376,3,FALSE)</f>
        <v>Alpha Chi Omega Sorority</v>
      </c>
      <c r="C369" s="1"/>
    </row>
    <row r="370" spans="1:3" x14ac:dyDescent="0.25">
      <c r="A370" s="2">
        <f>([3]UKBuilding_List!A370)</f>
        <v>2101</v>
      </c>
      <c r="B370" s="3" t="str">
        <f>VLOOKUP(A370,[3]UKBuilding_List!$A$1:$D$376,3,FALSE)</f>
        <v>Beta Theta Pi Fraternity</v>
      </c>
      <c r="C370" s="1"/>
    </row>
    <row r="371" spans="1:3" x14ac:dyDescent="0.25">
      <c r="A371" s="2" t="str">
        <f>([3]UKBuilding_List!A371)</f>
        <v>8633</v>
      </c>
      <c r="B371" s="3" t="str">
        <f>VLOOKUP(A371,[3]UKBuilding_List!$A$1:$D$376,3,FALSE)</f>
        <v>UK HealthCare Good Samaritan Hospital</v>
      </c>
      <c r="C371" s="1"/>
    </row>
    <row r="372" spans="1:3" x14ac:dyDescent="0.25">
      <c r="A372" s="2" t="str">
        <f>([3]UKBuilding_List!A372)</f>
        <v>9127</v>
      </c>
      <c r="B372" s="3" t="str">
        <f>VLOOKUP(A372,[3]UKBuilding_List!$A$1:$D$376,3,FALSE)</f>
        <v>1101 S. Limestone</v>
      </c>
      <c r="C372" s="1"/>
    </row>
    <row r="373" spans="1:3" x14ac:dyDescent="0.25">
      <c r="A373" s="2" t="str">
        <f>([3]UKBuilding_List!A373)</f>
        <v>9777</v>
      </c>
      <c r="B373" s="3" t="str">
        <f>VLOOKUP(A373,[3]UKBuilding_List!$A$1:$D$376,3,FALSE)</f>
        <v>114 Conn Terrace</v>
      </c>
      <c r="C373" s="1"/>
    </row>
    <row r="374" spans="1:3" x14ac:dyDescent="0.25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25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25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25">
      <c r="A377" s="2" t="str">
        <f>([3]UKBuilding_List!A377)</f>
        <v>9861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9873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9876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9877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9878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9879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>9881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>9882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>9925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>9983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25">
      <c r="A414" s="2" t="str">
        <f>([3]UKBuilding_List!A414)</f>
        <v xml:space="preserve"> </v>
      </c>
      <c r="B414" s="3" t="e">
        <f>VLOOKUP(A414,[3]UKBuilding_List!$A$1:$D$376,3,FALSE)</f>
        <v>#N/A</v>
      </c>
      <c r="C414" s="1"/>
    </row>
    <row r="415" spans="1:3" x14ac:dyDescent="0.25">
      <c r="A415" s="2" t="str">
        <f>([3]UKBuilding_List!A415)</f>
        <v xml:space="preserve"> </v>
      </c>
      <c r="B415" s="3" t="e">
        <f>VLOOKUP(A415,[3]UKBuilding_List!$A$1:$D$376,3,FALSE)</f>
        <v>#N/A</v>
      </c>
      <c r="C415" s="1"/>
    </row>
    <row r="416" spans="1:3" x14ac:dyDescent="0.25">
      <c r="A416" s="2" t="str">
        <f>([3]UKBuilding_List!A416)</f>
        <v xml:space="preserve"> 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2018-10-24T16:58:56Z</dcterms:modified>
</cp:coreProperties>
</file>