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03\"/>
    </mc:Choice>
  </mc:AlternateContent>
  <bookViews>
    <workbookView xWindow="0" yWindow="0" windowWidth="17745" windowHeight="1062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8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6" i="1"/>
  <c r="J8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36" i="1" l="1"/>
  <c r="G36" i="1"/>
  <c r="M36" i="1" l="1"/>
  <c r="K2" i="1" s="1"/>
  <c r="J3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<sst xmlns="http://schemas.openxmlformats.org/spreadsheetml/2006/main" count="154" uniqueCount="97">
  <si>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</si>
  <si>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</si>
  <si>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</si>
  <si>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</si>
  <si>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</si>
  <si>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</si>
  <si>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</si>
  <si>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</si>
  <si>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</si>
  <si>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</si>
  <si>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</si>
  <si>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</si>
  <si>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</si>
  <si>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</si>
  <si>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</si>
  <si>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</si>
  <si>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</si>
  <si>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</si>
  <si>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</si>
  <si>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</si>
  <si>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</si>
  <si>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</si>
  <si>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</si>
  <si>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</si>
  <si>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</si>
  <si>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</si>
  <si>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</si>
  <si>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</si>
  <si>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</si>
  <si>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</si>
  <si>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</si>
  <si>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</si>
  <si>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</si>
  <si>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</si>
  <si>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</si>
  <si>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</si>
  <si>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</si>
  <si>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</si>
  <si>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</si>
  <si>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</si>
  <si>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</si>
  <si>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</si>
  <si>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</si>
  <si>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</si>
  <si>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</si>
  <si>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</si>
  <si>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</si>
  <si>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</si>
  <si>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</si>
  <si>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</si>
  <si>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</si>
  <si>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</si>
  <si>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</si>
  <si>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</si>
  <si>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</si>
  <si>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</si>
  <si>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</si>
  <si>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</si>
  <si>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</si>
  <si>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</si>
  <si>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</si>
  <si>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</si>
  <si>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</si>
  <si>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</si>
  <si>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</si>
  <si>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</si>
  <si>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</si>
  <si>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</si>
  <si>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</si>
  <si>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</si>
  <si>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</si>
  <si>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</si>
  <si>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</si>
  <si>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</si>
  <si>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</si>
  <si>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0003</t>
  </si>
  <si>
    <t>0103</t>
  </si>
  <si>
    <t>0105</t>
  </si>
  <si>
    <t>0206</t>
  </si>
  <si>
    <t>0208A</t>
  </si>
  <si>
    <t>01</t>
  </si>
  <si>
    <t>02</t>
  </si>
  <si>
    <t>correction of error on drawing</t>
  </si>
  <si>
    <t>0104</t>
  </si>
  <si>
    <t>remove tag which says 102F</t>
  </si>
  <si>
    <t>0203</t>
  </si>
  <si>
    <t>0205</t>
  </si>
  <si>
    <t>LX-0003-01-100A</t>
  </si>
  <si>
    <t>RESEARCH FACILITY #1 - Room 100A</t>
  </si>
  <si>
    <t>LX-0003-01-115A</t>
  </si>
  <si>
    <t>RESEARCH FACILITY #1 - Room 115A</t>
  </si>
  <si>
    <t>LX-0003-02-200A</t>
  </si>
  <si>
    <t>RESEARCH FACILITY #1 - Room 200A</t>
  </si>
  <si>
    <t>LX-0003-02-202A</t>
  </si>
  <si>
    <t>RESEARCH FACILITY #1 - Room 202A</t>
  </si>
  <si>
    <t>LX-0003-02-214C</t>
  </si>
  <si>
    <t>RESEARCH FACILITY #1 - Room 214C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</si>
</sst>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Normal="100" workbookViewId="0">
      <selection activeCell="I13" sqref="I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15.140625" style="16" customWidth="1"/>
    <col min="9" max="9" width="31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75</v>
      </c>
      <c r="C1" s="79"/>
      <c r="F1" s="68" t="s">
        <v>10</v>
      </c>
      <c r="G1" s="18">
        <v>42766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Research Facility #1</v>
      </c>
      <c r="C2" s="80"/>
      <c r="F2" s="69" t="s">
        <v>12</v>
      </c>
      <c r="G2" s="22" t="s">
        <v>71</v>
      </c>
      <c r="J2" s="15">
        <f>G36-J36</f>
        <v>1</v>
      </c>
      <c r="K2" s="15">
        <f>H36-M36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80</v>
      </c>
      <c r="C6" s="42" t="s">
        <v>27</v>
      </c>
      <c r="D6" s="41" t="s">
        <v>5</v>
      </c>
      <c r="E6" s="50">
        <v>332</v>
      </c>
      <c r="F6" s="50">
        <v>333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83</v>
      </c>
      <c r="B7" s="48" t="s">
        <v>80</v>
      </c>
      <c r="C7" s="42" t="s">
        <v>30</v>
      </c>
      <c r="D7" s="41" t="s">
        <v>6</v>
      </c>
      <c r="E7" s="50"/>
      <c r="F7" s="50"/>
      <c r="G7" s="50" t="s">
        <v>3</v>
      </c>
      <c r="I7" s="42" t="s">
        <v>84</v>
      </c>
      <c r="J7" s="59"/>
      <c r="K7" s="60"/>
      <c r="L7" s="59"/>
      <c r="M7" s="59"/>
      <c r="N7" s="60"/>
      <c r="O7" s="59"/>
    </row>
    <row r="8" spans="1:16" s="41" customFormat="1" x14ac:dyDescent="0.25">
      <c r="A8" s="48" t="s">
        <v>77</v>
      </c>
      <c r="B8" s="48" t="s">
        <v>80</v>
      </c>
      <c r="C8" s="42" t="s">
        <v>27</v>
      </c>
      <c r="D8" s="41" t="s">
        <v>5</v>
      </c>
      <c r="E8" s="50">
        <v>329</v>
      </c>
      <c r="F8" s="50">
        <v>330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85</v>
      </c>
      <c r="B9" s="48" t="s">
        <v>81</v>
      </c>
      <c r="C9" s="42" t="s">
        <v>32</v>
      </c>
      <c r="D9" s="41" t="s">
        <v>5</v>
      </c>
      <c r="E9" s="50">
        <v>333</v>
      </c>
      <c r="F9" s="50">
        <v>334</v>
      </c>
      <c r="G9" s="50" t="s">
        <v>2</v>
      </c>
      <c r="H9" s="50" t="s">
        <v>2</v>
      </c>
      <c r="I9" s="42"/>
      <c r="J9" s="59"/>
      <c r="K9" s="60"/>
      <c r="L9" s="59"/>
      <c r="M9" s="59"/>
      <c r="N9" s="60"/>
      <c r="O9" s="59"/>
    </row>
    <row r="10" spans="1:16" s="41" customFormat="1" x14ac:dyDescent="0.25">
      <c r="A10" s="61" t="s">
        <v>86</v>
      </c>
      <c r="B10" s="48" t="s">
        <v>81</v>
      </c>
      <c r="C10" s="42" t="s">
        <v>32</v>
      </c>
      <c r="D10" s="41" t="s">
        <v>5</v>
      </c>
      <c r="E10" s="50">
        <v>332</v>
      </c>
      <c r="F10" s="50">
        <v>333</v>
      </c>
      <c r="G10" s="50" t="s">
        <v>2</v>
      </c>
      <c r="H10" s="50" t="s">
        <v>2</v>
      </c>
      <c r="I10" s="42"/>
      <c r="J10" s="59"/>
      <c r="K10" s="60"/>
      <c r="L10" s="59"/>
      <c r="M10" s="59"/>
      <c r="N10" s="60"/>
      <c r="O10" s="59"/>
    </row>
    <row r="11" spans="1:16" s="41" customFormat="1" ht="15" customHeight="1" x14ac:dyDescent="0.25">
      <c r="A11" s="61" t="s">
        <v>78</v>
      </c>
      <c r="B11" s="48" t="s">
        <v>81</v>
      </c>
      <c r="C11" s="42" t="s">
        <v>28</v>
      </c>
      <c r="D11" s="41" t="s">
        <v>5</v>
      </c>
      <c r="E11" s="62">
        <v>139</v>
      </c>
      <c r="F11" s="62">
        <v>147</v>
      </c>
      <c r="G11" s="50" t="s">
        <v>2</v>
      </c>
      <c r="H11" s="41" t="s">
        <v>2</v>
      </c>
      <c r="I11" s="42" t="s">
        <v>82</v>
      </c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 t="s">
        <v>79</v>
      </c>
      <c r="B12" s="48" t="s">
        <v>81</v>
      </c>
      <c r="C12" s="42" t="s">
        <v>28</v>
      </c>
      <c r="D12" s="41" t="s">
        <v>5</v>
      </c>
      <c r="E12" s="50">
        <v>73</v>
      </c>
      <c r="F12" s="50">
        <v>64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>
        <v>218</v>
      </c>
      <c r="B13" s="48" t="s">
        <v>81</v>
      </c>
      <c r="C13" s="42" t="s">
        <v>73</v>
      </c>
      <c r="D13" s="41" t="s">
        <v>5</v>
      </c>
      <c r="E13" s="50">
        <v>230</v>
      </c>
      <c r="F13" s="50">
        <v>207</v>
      </c>
      <c r="G13" s="50" t="s">
        <v>2</v>
      </c>
      <c r="H13" s="41" t="s">
        <v>2</v>
      </c>
      <c r="I13" s="42" t="s">
        <v>82</v>
      </c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1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63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s="41" customFormat="1" x14ac:dyDescent="0.25">
      <c r="A30" s="49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x14ac:dyDescent="0.25">
      <c r="A33" s="56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ht="15.75" thickBot="1" x14ac:dyDescent="0.3">
      <c r="A34" s="56"/>
      <c r="C34" s="11"/>
      <c r="E34" s="30"/>
      <c r="F34" s="30"/>
      <c r="G34" s="30"/>
      <c r="K34" s="32"/>
      <c r="N34" s="32"/>
    </row>
    <row r="35" spans="1:14" ht="45" x14ac:dyDescent="0.25">
      <c r="A35" s="56"/>
      <c r="C35" s="11"/>
      <c r="E35" s="30"/>
      <c r="F35" s="30"/>
      <c r="G35" s="74" t="s">
        <v>45</v>
      </c>
      <c r="H35" s="75" t="s">
        <v>46</v>
      </c>
      <c r="J35" s="76" t="s">
        <v>40</v>
      </c>
      <c r="K35" s="10"/>
      <c r="L35" s="10"/>
      <c r="M35" s="76" t="s">
        <v>41</v>
      </c>
    </row>
    <row r="36" spans="1:14" ht="15.75" thickBot="1" x14ac:dyDescent="0.3">
      <c r="A36" s="56"/>
      <c r="C36" s="11"/>
      <c r="E36" s="30"/>
      <c r="F36" s="30"/>
      <c r="G36" s="14">
        <f>COUNTIF(G6:G35,"New Tag Required")</f>
        <v>1</v>
      </c>
      <c r="H36" s="13">
        <f>COUNTIF(H6:H35,"New Sign Required")</f>
        <v>0</v>
      </c>
      <c r="J36" s="12">
        <f>COUNTIF(J6:J35,"Installed")</f>
        <v>0</v>
      </c>
      <c r="K36" s="10"/>
      <c r="L36" s="10"/>
      <c r="M36" s="12">
        <f>COUNTIF(M6:M35,"Installed")</f>
        <v>0</v>
      </c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3"/>
      <c r="G45" s="30"/>
    </row>
    <row r="46" spans="1:14" x14ac:dyDescent="0.25">
      <c r="A46" s="57"/>
      <c r="C46" s="11"/>
      <c r="E46" s="30"/>
      <c r="F46" s="34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6"/>
      <c r="C48" s="11"/>
      <c r="E48" s="30"/>
      <c r="F48" s="33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1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6"/>
      <c r="C56" s="11"/>
      <c r="E56" s="30"/>
      <c r="F56" s="30"/>
      <c r="G56" s="30"/>
    </row>
    <row r="57" spans="1:7" x14ac:dyDescent="0.25">
      <c r="A57" s="56"/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202" spans="3:3" x14ac:dyDescent="0.25">
      <c r="C20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:G55 G12:G34">
    <cfRule type="containsText" dxfId="48" priority="132" operator="containsText" text="New Tag Required">
      <formula>NOT(ISERROR(SEARCH("New Tag Required",G12)))</formula>
    </cfRule>
  </conditionalFormatting>
  <conditionalFormatting sqref="D6:D7 D12:D101">
    <cfRule type="containsText" dxfId="47" priority="131" operator="containsText" text="Yes">
      <formula>NOT(ISERROR(SEARCH("Yes",D6)))</formula>
    </cfRule>
  </conditionalFormatting>
  <conditionalFormatting sqref="H41:H101 H202:H423 H12:H34">
    <cfRule type="containsText" dxfId="46" priority="119" operator="containsText" text="New Sign Required">
      <formula>NOT(ISERROR(SEARCH("New Sign Required",H12)))</formula>
    </cfRule>
  </conditionalFormatting>
  <conditionalFormatting sqref="G41:G101 G12:H34">
    <cfRule type="containsText" dxfId="45" priority="118" operator="containsText" text="Action Required">
      <formula>NOT(ISERROR(SEARCH("Action Required",G12)))</formula>
    </cfRule>
  </conditionalFormatting>
  <conditionalFormatting sqref="H41:H101">
    <cfRule type="containsText" dxfId="44" priority="117" operator="containsText" text="Action Required">
      <formula>NOT(ISERROR(SEARCH("Action Required",H41)))</formula>
    </cfRule>
  </conditionalFormatting>
  <conditionalFormatting sqref="G37:G40">
    <cfRule type="containsText" dxfId="43" priority="59" operator="containsText" text="New Tag Required">
      <formula>NOT(ISERROR(SEARCH("New Tag Required",G37)))</formula>
    </cfRule>
  </conditionalFormatting>
  <conditionalFormatting sqref="H37:H40">
    <cfRule type="containsText" dxfId="42" priority="57" operator="containsText" text="New Sign Required">
      <formula>NOT(ISERROR(SEARCH("New Sign Required",H37)))</formula>
    </cfRule>
  </conditionalFormatting>
  <conditionalFormatting sqref="G37:G40">
    <cfRule type="containsText" dxfId="41" priority="56" operator="containsText" text="Action Required">
      <formula>NOT(ISERROR(SEARCH("Action Required",G37)))</formula>
    </cfRule>
  </conditionalFormatting>
  <conditionalFormatting sqref="H37:H40">
    <cfRule type="containsText" dxfId="40" priority="55" operator="containsText" text="Action Required">
      <formula>NOT(ISERROR(SEARCH("Action Required",H37)))</formula>
    </cfRule>
  </conditionalFormatting>
  <conditionalFormatting sqref="D6:D7">
    <cfRule type="containsText" dxfId="39" priority="53" operator="containsText" text="Yes">
      <formula>NOT(ISERROR(SEARCH("Yes",D6)))</formula>
    </cfRule>
  </conditionalFormatting>
  <conditionalFormatting sqref="D102:D201">
    <cfRule type="containsText" dxfId="38" priority="51" operator="containsText" text="Yes">
      <formula>NOT(ISERROR(SEARCH("Yes",D102)))</formula>
    </cfRule>
  </conditionalFormatting>
  <conditionalFormatting sqref="H102:H201">
    <cfRule type="containsText" dxfId="37" priority="50" operator="containsText" text="New Sign Required">
      <formula>NOT(ISERROR(SEARCH("New Sign Required",H102)))</formula>
    </cfRule>
  </conditionalFormatting>
  <conditionalFormatting sqref="G102:G201">
    <cfRule type="containsText" dxfId="36" priority="49" operator="containsText" text="Action Required">
      <formula>NOT(ISERROR(SEARCH("Action Required",G102)))</formula>
    </cfRule>
  </conditionalFormatting>
  <conditionalFormatting sqref="H102:H201">
    <cfRule type="containsText" dxfId="35" priority="48" operator="containsText" text="Action Required">
      <formula>NOT(ISERROR(SEARCH("Action Required",H102)))</formula>
    </cfRule>
  </conditionalFormatting>
  <conditionalFormatting sqref="D11">
    <cfRule type="containsText" dxfId="34" priority="45" operator="containsText" text="Yes">
      <formula>NOT(ISERROR(SEARCH("Yes",D11)))</formula>
    </cfRule>
  </conditionalFormatting>
  <conditionalFormatting sqref="D8:D10">
    <cfRule type="containsText" dxfId="33" priority="34" operator="containsText" text="Yes">
      <formula>NOT(ISERROR(SEARCH("Yes",D8)))</formula>
    </cfRule>
  </conditionalFormatting>
  <conditionalFormatting sqref="J2:N2">
    <cfRule type="cellIs" dxfId="32" priority="25" operator="notEqual">
      <formula>0</formula>
    </cfRule>
  </conditionalFormatting>
  <conditionalFormatting sqref="J6:J33">
    <cfRule type="cellIs" dxfId="31" priority="24" operator="equal">
      <formula>0</formula>
    </cfRule>
  </conditionalFormatting>
  <conditionalFormatting sqref="M6:M33">
    <cfRule type="cellIs" dxfId="30" priority="23" operator="equal">
      <formula>0</formula>
    </cfRule>
  </conditionalFormatting>
  <conditionalFormatting sqref="J6:J33 M6:M33">
    <cfRule type="cellIs" dxfId="29" priority="20" operator="equal">
      <formula>"In Progress"</formula>
    </cfRule>
    <cfRule type="cellIs" dxfId="28" priority="21" operator="equal">
      <formula>"Log Issues"</formula>
    </cfRule>
    <cfRule type="cellIs" dxfId="27" priority="22" operator="equal">
      <formula>"N/A"</formula>
    </cfRule>
  </conditionalFormatting>
  <conditionalFormatting sqref="K6:L16">
    <cfRule type="expression" dxfId="26" priority="19">
      <formula>$J6="Log Issues"</formula>
    </cfRule>
  </conditionalFormatting>
  <conditionalFormatting sqref="N6:N16">
    <cfRule type="expression" dxfId="25" priority="18">
      <formula>$M6="Log Issues"</formula>
    </cfRule>
  </conditionalFormatting>
  <conditionalFormatting sqref="H1:H5 H12:H1048576">
    <cfRule type="containsText" dxfId="24" priority="12" operator="containsText" text="Remove Old Sign">
      <formula>NOT(ISERROR(SEARCH("Remove Old Sign",H1)))</formula>
    </cfRule>
    <cfRule type="containsText" dxfId="23" priority="13" operator="containsText" text="Move Sign to New Location">
      <formula>NOT(ISERROR(SEARCH("Move Sign to New Location",H1)))</formula>
    </cfRule>
  </conditionalFormatting>
  <conditionalFormatting sqref="G1:G5 G12:G1048576">
    <cfRule type="containsText" dxfId="22" priority="11" operator="containsText" text="Remove Old Tag">
      <formula>NOT(ISERROR(SEARCH("Remove Old Tag",G1)))</formula>
    </cfRule>
  </conditionalFormatting>
  <conditionalFormatting sqref="G6:G11">
    <cfRule type="containsText" dxfId="21" priority="10" operator="containsText" text="New Tag Required">
      <formula>NOT(ISERROR(SEARCH("New Tag Required",G6)))</formula>
    </cfRule>
  </conditionalFormatting>
  <conditionalFormatting sqref="H6:H11">
    <cfRule type="containsText" dxfId="20" priority="9" operator="containsText" text="New Sign Required">
      <formula>NOT(ISERROR(SEARCH("New Sign Required",H6)))</formula>
    </cfRule>
  </conditionalFormatting>
  <conditionalFormatting sqref="G6:H11">
    <cfRule type="containsText" dxfId="19" priority="8" operator="containsText" text="Action Required">
      <formula>NOT(ISERROR(SEARCH("Action Required",G6)))</formula>
    </cfRule>
  </conditionalFormatting>
  <conditionalFormatting sqref="H6:H11">
    <cfRule type="containsText" dxfId="18" priority="6" operator="containsText" text="Remove Old Sign">
      <formula>NOT(ISERROR(SEARCH("Remove Old Sign",H6)))</formula>
    </cfRule>
    <cfRule type="containsText" dxfId="17" priority="7" operator="containsText" text="Move Sign to New Location">
      <formula>NOT(ISERROR(SEARCH("Move Sign to New Location",H6)))</formula>
    </cfRule>
  </conditionalFormatting>
  <conditionalFormatting sqref="G6:G11">
    <cfRule type="containsText" dxfId="16" priority="5" operator="containsText" text="Remove Old Tag">
      <formula>NOT(ISERROR(SEARCH("Remove Old Tag",G6)))</formula>
    </cfRule>
  </conditionalFormatting>
  <conditionalFormatting sqref="H9">
    <cfRule type="containsText" dxfId="15" priority="4" operator="containsText" text="New Tag Required">
      <formula>NOT(ISERROR(SEARCH("New Tag Required",H9)))</formula>
    </cfRule>
  </conditionalFormatting>
  <conditionalFormatting sqref="H9">
    <cfRule type="containsText" dxfId="14" priority="3" operator="containsText" text="Remove Old Tag">
      <formula>NOT(ISERROR(SEARCH("Remove Old Tag",H9)))</formula>
    </cfRule>
  </conditionalFormatting>
  <conditionalFormatting sqref="H10">
    <cfRule type="containsText" dxfId="13" priority="2" operator="containsText" text="New Tag Required">
      <formula>NOT(ISERROR(SEARCH("New Tag Required",H10)))</formula>
    </cfRule>
  </conditionalFormatting>
  <conditionalFormatting sqref="H10">
    <cfRule type="containsText" dxfId="12" priority="1" operator="containsText" text="Remove Old Tag">
      <formula>NOT(ISERROR(SEARCH("Remove Old Tag",H10)))</formula>
    </cfRule>
  </conditionalFormatting>
  <dataValidations count="2">
    <dataValidation type="list" allowBlank="1" showInputMessage="1" showErrorMessage="1" sqref="H202:H406">
      <formula1>DoorSignage</formula1>
    </dataValidation>
    <dataValidation type="list" allowBlank="1" showInputMessage="1" showErrorMessage="1" sqref="D6:D7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G6:G33</xm:sqref>
        </x14:dataValidation>
        <x14:dataValidation type="list" allowBlank="1" showInputMessage="1" showErrorMessage="1">
          <x14:formula1>
            <xm:f>Lookup!$D$1:$D$10</xm:f>
          </x14:formula1>
          <xm:sqref>H6:H33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  <x14:dataValidation type="list" allowBlank="1" showInputMessage="1">
          <x14:formula1>
            <xm:f>Lookup!$E$1:$E$19</xm:f>
          </x14:formula1>
          <xm:sqref>C6:C201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C17" sqref="C17"/>
    </sheetView>
  </sheetViews>
  <sheetFormatPr defaultColWidth="9.140625" defaultRowHeight="15" x14ac:dyDescent="0.25"/>
  <cols>
    <col min="1" max="1" width="22.42578125" style="48" bestFit="1" customWidth="1"/>
    <col min="2" max="2" width="32.28515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0003</v>
      </c>
      <c r="C1" s="39"/>
      <c r="D1" s="17" t="s">
        <v>10</v>
      </c>
      <c r="E1" s="40">
        <f>'KD Changes'!G1</f>
        <v>42766</v>
      </c>
    </row>
    <row r="2" spans="1:10" ht="15" customHeight="1" x14ac:dyDescent="0.25">
      <c r="A2" s="43" t="s">
        <v>8</v>
      </c>
      <c r="B2" s="44" t="str">
        <f>VLOOKUP(B1,[1]BuildingList!A:B,2,FALSE)</f>
        <v>Research Facility #1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87</v>
      </c>
      <c r="B6" s="78" t="s">
        <v>88</v>
      </c>
      <c r="C6" s="41" t="s">
        <v>64</v>
      </c>
      <c r="G6" s="29"/>
      <c r="H6" s="29"/>
      <c r="I6" s="41"/>
      <c r="J6" s="41"/>
    </row>
    <row r="7" spans="1:10" ht="15" customHeight="1" x14ac:dyDescent="0.25">
      <c r="A7" s="77" t="s">
        <v>91</v>
      </c>
      <c r="B7" s="78" t="s">
        <v>92</v>
      </c>
      <c r="C7" s="41" t="s">
        <v>64</v>
      </c>
      <c r="G7" s="29"/>
      <c r="H7" s="29"/>
      <c r="I7" s="41"/>
      <c r="J7" s="41"/>
    </row>
    <row r="8" spans="1:10" x14ac:dyDescent="0.25">
      <c r="A8" s="77" t="s">
        <v>95</v>
      </c>
      <c r="B8" s="78" t="s">
        <v>96</v>
      </c>
      <c r="C8" s="41" t="s">
        <v>64</v>
      </c>
      <c r="F8" s="50"/>
      <c r="G8" s="29"/>
      <c r="H8" s="29"/>
    </row>
    <row r="9" spans="1:10" x14ac:dyDescent="0.25">
      <c r="A9" s="77" t="s">
        <v>89</v>
      </c>
      <c r="B9" s="78" t="s">
        <v>90</v>
      </c>
      <c r="C9" s="41" t="s">
        <v>74</v>
      </c>
      <c r="G9" s="29"/>
      <c r="H9" s="29"/>
      <c r="I9" s="41"/>
      <c r="J9" s="41"/>
    </row>
    <row r="10" spans="1:10" x14ac:dyDescent="0.25">
      <c r="A10" s="77" t="s">
        <v>93</v>
      </c>
      <c r="B10" s="78" t="s">
        <v>94</v>
      </c>
      <c r="C10" s="41" t="s">
        <v>74</v>
      </c>
      <c r="G10" s="29"/>
      <c r="H10" s="29"/>
      <c r="I10" s="41"/>
      <c r="J10" s="41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1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 F9: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2017-02-13T19:23:34Z</dcterms:modified>
</cp:coreProperties>
</file>